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ayro\Documents\TAREAS\TEC\Maestría\7° Trimestre\Proyecto de ciberseguridad empresarial\"/>
    </mc:Choice>
  </mc:AlternateContent>
  <xr:revisionPtr revIDLastSave="0" documentId="13_ncr:1_{9A803E44-81C8-4D3F-AA4F-1DD1F6300541}" xr6:coauthVersionLast="47" xr6:coauthVersionMax="47" xr10:uidLastSave="{00000000-0000-0000-0000-000000000000}"/>
  <bookViews>
    <workbookView xWindow="-120" yWindow="-120" windowWidth="29040" windowHeight="15840" tabRatio="653" activeTab="1" xr2:uid="{4F95D66C-F51B-4CBB-BDEB-8CFECEC34574}"/>
  </bookViews>
  <sheets>
    <sheet name="Introduction" sheetId="1" r:id="rId1"/>
    <sheet name="Methodology" sheetId="2" r:id="rId2"/>
    <sheet name="Template" sheetId="7" state="hidden" r:id="rId3"/>
    <sheet name="Unmapped CMMI" sheetId="5" r:id="rId4"/>
    <sheet name="CMMI v3.0" sheetId="4" r:id="rId5"/>
    <sheet name="NIST 800-218" sheetId="6" r:id="rId6"/>
    <sheet name="CMMI-to-NIST" sheetId="9" r:id="rId7"/>
    <sheet name="Summary (Equivalent)" sheetId="14" state="hidden" r:id="rId8"/>
    <sheet name="Summary (Applicable)" sheetId="12" state="hidden" r:id="rId9"/>
    <sheet name="Summary (Adaptable)" sheetId="11" state="hidden" r:id="rId10"/>
    <sheet name="Metrics" sheetId="13" r:id="rId11"/>
  </sheets>
  <definedNames>
    <definedName name="_xlnm._FilterDatabase" localSheetId="6" hidden="1">'CMMI-to-NIST'!$A$2:$J$441</definedName>
    <definedName name="_xlnm._FilterDatabase" localSheetId="10" hidden="1">Metrics!$AG$3:$AJ$3</definedName>
    <definedName name="_xlnm._FilterDatabase" localSheetId="9" hidden="1">'Summary (Adaptable)'!$A$2:$H$2</definedName>
    <definedName name="_xlnm._FilterDatabase" localSheetId="8" hidden="1">'Summary (Applicable)'!$A$2:$H$2</definedName>
    <definedName name="_xlnm._FilterDatabase" localSheetId="7" hidden="1">'Summary (Equivalent)'!$A$2:$H$2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40" i="13" l="1"/>
  <c r="AJ41" i="13"/>
  <c r="AJ42" i="13"/>
  <c r="AJ43" i="13"/>
  <c r="AJ44" i="13"/>
  <c r="AJ45" i="13"/>
  <c r="AJ46" i="13"/>
  <c r="AJ47" i="13"/>
  <c r="AJ39" i="13"/>
  <c r="AI40" i="13"/>
  <c r="AI41" i="13"/>
  <c r="AI42" i="13"/>
  <c r="AI43" i="13"/>
  <c r="AI44" i="13"/>
  <c r="AI45" i="13"/>
  <c r="AI46" i="13"/>
  <c r="AI47" i="13"/>
  <c r="AI39" i="13"/>
  <c r="AH40" i="13"/>
  <c r="AH41" i="13"/>
  <c r="AH42" i="13"/>
  <c r="AH43" i="13"/>
  <c r="AH44" i="13"/>
  <c r="AH45" i="13"/>
  <c r="AH46" i="13"/>
  <c r="AH47" i="13"/>
  <c r="AH39" i="13"/>
  <c r="AF40" i="13"/>
  <c r="AF41" i="13"/>
  <c r="AF42" i="13"/>
  <c r="AF43" i="13"/>
  <c r="AF44" i="13"/>
  <c r="AF45" i="13"/>
  <c r="AF46" i="13"/>
  <c r="AF47" i="13"/>
  <c r="AF39" i="13"/>
  <c r="AJ38" i="13"/>
  <c r="AH38" i="13"/>
  <c r="AF38" i="13"/>
  <c r="AD38" i="13"/>
  <c r="AB38" i="13"/>
  <c r="AE40" i="13"/>
  <c r="AE41" i="13"/>
  <c r="AE42" i="13"/>
  <c r="AE43" i="13"/>
  <c r="AE44" i="13"/>
  <c r="AE45" i="13"/>
  <c r="AE46" i="13"/>
  <c r="AE47" i="13"/>
  <c r="AE39" i="13"/>
  <c r="AI8" i="13"/>
  <c r="AF3" i="13"/>
  <c r="Z40" i="13"/>
  <c r="Z41" i="13"/>
  <c r="Z42" i="13"/>
  <c r="Z43" i="13"/>
  <c r="Z44" i="13"/>
  <c r="Z45" i="13"/>
  <c r="Z46" i="13"/>
  <c r="Z47" i="13"/>
  <c r="Z39" i="13"/>
  <c r="AB11" i="13"/>
  <c r="AB12" i="13"/>
  <c r="AB13" i="13"/>
  <c r="AB23" i="13"/>
  <c r="AB24" i="13"/>
  <c r="AB2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5" i="13"/>
  <c r="AH4" i="13"/>
  <c r="AH3" i="13"/>
  <c r="Z38" i="13"/>
  <c r="Z34" i="13"/>
  <c r="Z33" i="13"/>
  <c r="Z32" i="13"/>
  <c r="Z31" i="13"/>
  <c r="Z30" i="13"/>
  <c r="Z29" i="13"/>
  <c r="Z28" i="13"/>
  <c r="Z27" i="13"/>
  <c r="Z26" i="13"/>
  <c r="AB26" i="13" s="1"/>
  <c r="Z25" i="13"/>
  <c r="Z24" i="13"/>
  <c r="Z23" i="13"/>
  <c r="Z22" i="13"/>
  <c r="Z21" i="13"/>
  <c r="Z20" i="13"/>
  <c r="Z19" i="13"/>
  <c r="Z18" i="13"/>
  <c r="Z17" i="13"/>
  <c r="Z16" i="13"/>
  <c r="Z15" i="13"/>
  <c r="Z14" i="13"/>
  <c r="AB14" i="13" s="1"/>
  <c r="Z13" i="13"/>
  <c r="Z12" i="13"/>
  <c r="Z11" i="13"/>
  <c r="Z10" i="13"/>
  <c r="Z9" i="13"/>
  <c r="Z8" i="13"/>
  <c r="Z7" i="13"/>
  <c r="Z6" i="13"/>
  <c r="Z5" i="13"/>
  <c r="Z4" i="13"/>
  <c r="Z3" i="13"/>
  <c r="Y40" i="13"/>
  <c r="AA40" i="13"/>
  <c r="AB40" i="13"/>
  <c r="Y41" i="13"/>
  <c r="AA41" i="13"/>
  <c r="AB41" i="13"/>
  <c r="Y42" i="13"/>
  <c r="AA42" i="13"/>
  <c r="AB42" i="13"/>
  <c r="Y43" i="13"/>
  <c r="AA43" i="13"/>
  <c r="AB43" i="13"/>
  <c r="Y44" i="13"/>
  <c r="AA44" i="13"/>
  <c r="AB44" i="13"/>
  <c r="Y45" i="13"/>
  <c r="AA45" i="13"/>
  <c r="AB45" i="13"/>
  <c r="Y46" i="13"/>
  <c r="AA46" i="13"/>
  <c r="AB46" i="13"/>
  <c r="Y47" i="13"/>
  <c r="AA47" i="13"/>
  <c r="AB47" i="13"/>
  <c r="AA39" i="13"/>
  <c r="AB39" i="13"/>
  <c r="Y39" i="13"/>
  <c r="Y38" i="13"/>
  <c r="Y5" i="13"/>
  <c r="AA5" i="13"/>
  <c r="AB5" i="13" s="1"/>
  <c r="Y6" i="13"/>
  <c r="AA6" i="13"/>
  <c r="AB6" i="13" s="1"/>
  <c r="Y7" i="13"/>
  <c r="AA7" i="13"/>
  <c r="AB7" i="13" s="1"/>
  <c r="Y8" i="13"/>
  <c r="AA8" i="13"/>
  <c r="AB8" i="13" s="1"/>
  <c r="Y9" i="13"/>
  <c r="AA9" i="13"/>
  <c r="AB9" i="13" s="1"/>
  <c r="Y10" i="13"/>
  <c r="AA10" i="13"/>
  <c r="AB10" i="13" s="1"/>
  <c r="Y11" i="13"/>
  <c r="AA11" i="13"/>
  <c r="Y12" i="13"/>
  <c r="AA12" i="13"/>
  <c r="Y13" i="13"/>
  <c r="AA13" i="13"/>
  <c r="Y14" i="13"/>
  <c r="AA14" i="13"/>
  <c r="Y15" i="13"/>
  <c r="AA15" i="13"/>
  <c r="AB15" i="13" s="1"/>
  <c r="Y16" i="13"/>
  <c r="AA16" i="13"/>
  <c r="AB16" i="13" s="1"/>
  <c r="Y17" i="13"/>
  <c r="AA17" i="13"/>
  <c r="AB17" i="13" s="1"/>
  <c r="Y18" i="13"/>
  <c r="AA18" i="13"/>
  <c r="AB18" i="13" s="1"/>
  <c r="Y19" i="13"/>
  <c r="AA19" i="13"/>
  <c r="AB19" i="13" s="1"/>
  <c r="Y20" i="13"/>
  <c r="AA20" i="13"/>
  <c r="AB20" i="13" s="1"/>
  <c r="Y21" i="13"/>
  <c r="AA21" i="13"/>
  <c r="AB21" i="13" s="1"/>
  <c r="Y22" i="13"/>
  <c r="AA22" i="13"/>
  <c r="AB22" i="13" s="1"/>
  <c r="Y23" i="13"/>
  <c r="AA23" i="13"/>
  <c r="Y24" i="13"/>
  <c r="AA24" i="13"/>
  <c r="Y25" i="13"/>
  <c r="AA25" i="13"/>
  <c r="Y26" i="13"/>
  <c r="AA26" i="13"/>
  <c r="Y27" i="13"/>
  <c r="AA27" i="13"/>
  <c r="AB27" i="13" s="1"/>
  <c r="Y28" i="13"/>
  <c r="AA28" i="13"/>
  <c r="AB28" i="13" s="1"/>
  <c r="Y29" i="13"/>
  <c r="AA29" i="13"/>
  <c r="AB29" i="13" s="1"/>
  <c r="Y30" i="13"/>
  <c r="AA30" i="13"/>
  <c r="AB30" i="13" s="1"/>
  <c r="Y31" i="13"/>
  <c r="AA31" i="13"/>
  <c r="AB31" i="13" s="1"/>
  <c r="Y32" i="13"/>
  <c r="AA32" i="13"/>
  <c r="AB32" i="13" s="1"/>
  <c r="Y33" i="13"/>
  <c r="AA33" i="13"/>
  <c r="AB33" i="13" s="1"/>
  <c r="Y34" i="13"/>
  <c r="AA34" i="13"/>
  <c r="AB34" i="13" s="1"/>
  <c r="AA4" i="13"/>
  <c r="AB4" i="13" s="1"/>
  <c r="Y4" i="13"/>
  <c r="AB3" i="13"/>
  <c r="Y3" i="13"/>
  <c r="M3" i="13"/>
  <c r="N3" i="13"/>
  <c r="O3" i="13"/>
  <c r="P3" i="13"/>
  <c r="Q3" i="13"/>
  <c r="R3" i="13"/>
  <c r="S3" i="13"/>
  <c r="M4" i="13"/>
  <c r="N4" i="13"/>
  <c r="O4" i="13"/>
  <c r="P4" i="13"/>
  <c r="Q4" i="13"/>
  <c r="R4" i="13"/>
  <c r="S4" i="13"/>
  <c r="M5" i="13"/>
  <c r="N5" i="13"/>
  <c r="O5" i="13"/>
  <c r="P5" i="13"/>
  <c r="Q5" i="13"/>
  <c r="R5" i="13"/>
  <c r="S5" i="13"/>
  <c r="M6" i="13"/>
  <c r="N6" i="13"/>
  <c r="O6" i="13"/>
  <c r="P6" i="13"/>
  <c r="Q6" i="13"/>
  <c r="R6" i="13"/>
  <c r="S6" i="13"/>
  <c r="M7" i="13"/>
  <c r="N7" i="13"/>
  <c r="O7" i="13"/>
  <c r="P7" i="13"/>
  <c r="Q7" i="13"/>
  <c r="R7" i="13"/>
  <c r="S7" i="13"/>
  <c r="M8" i="13"/>
  <c r="N8" i="13"/>
  <c r="O8" i="13"/>
  <c r="P8" i="13"/>
  <c r="Q8" i="13"/>
  <c r="R8" i="13"/>
  <c r="S8" i="13"/>
  <c r="M9" i="13"/>
  <c r="N9" i="13"/>
  <c r="O9" i="13"/>
  <c r="P9" i="13"/>
  <c r="Q9" i="13"/>
  <c r="R9" i="13"/>
  <c r="V4" i="13" s="1"/>
  <c r="W4" i="13" s="1"/>
  <c r="M10" i="13"/>
  <c r="N10" i="13"/>
  <c r="O10" i="13"/>
  <c r="P10" i="13"/>
  <c r="Q10" i="13"/>
  <c r="R10" i="13"/>
  <c r="M11" i="13"/>
  <c r="N11" i="13"/>
  <c r="O11" i="13"/>
  <c r="P11" i="13"/>
  <c r="Q11" i="13"/>
  <c r="R11" i="13"/>
  <c r="V4" i="11"/>
  <c r="V5" i="11" s="1"/>
  <c r="V4" i="14"/>
  <c r="D441" i="14"/>
  <c r="D440" i="14"/>
  <c r="D439" i="14"/>
  <c r="D438" i="14"/>
  <c r="D437" i="14"/>
  <c r="D436" i="14"/>
  <c r="D435" i="14"/>
  <c r="D243" i="14"/>
  <c r="D242" i="14"/>
  <c r="D33" i="14"/>
  <c r="D32" i="14"/>
  <c r="D31" i="14"/>
  <c r="D241" i="14"/>
  <c r="D434" i="14"/>
  <c r="D30" i="14"/>
  <c r="D29" i="14"/>
  <c r="D240" i="14"/>
  <c r="D28" i="14"/>
  <c r="D27" i="14"/>
  <c r="D239" i="14"/>
  <c r="D238" i="14"/>
  <c r="D26" i="14"/>
  <c r="D25" i="14"/>
  <c r="D237" i="14"/>
  <c r="D236" i="14"/>
  <c r="D235" i="14"/>
  <c r="D433" i="14"/>
  <c r="D432" i="14"/>
  <c r="D234" i="14"/>
  <c r="D233" i="14"/>
  <c r="D232" i="14"/>
  <c r="D231" i="14"/>
  <c r="D431" i="14"/>
  <c r="D230" i="14"/>
  <c r="D229" i="14"/>
  <c r="D228" i="14"/>
  <c r="D227" i="14"/>
  <c r="D430" i="14"/>
  <c r="D226" i="14"/>
  <c r="D225" i="14"/>
  <c r="D24" i="14"/>
  <c r="D224" i="14"/>
  <c r="D429" i="14"/>
  <c r="D23" i="14"/>
  <c r="D22" i="14"/>
  <c r="D223" i="14"/>
  <c r="D222" i="14"/>
  <c r="D428" i="14"/>
  <c r="D427" i="14"/>
  <c r="D221" i="14"/>
  <c r="D220" i="14"/>
  <c r="D426" i="14"/>
  <c r="D219" i="14"/>
  <c r="D218" i="14"/>
  <c r="D425" i="14"/>
  <c r="D217" i="14"/>
  <c r="D424" i="14"/>
  <c r="D423" i="14"/>
  <c r="D216" i="14"/>
  <c r="D422" i="14"/>
  <c r="D421" i="14"/>
  <c r="D215" i="14"/>
  <c r="D420" i="14"/>
  <c r="D419" i="14"/>
  <c r="D418" i="14"/>
  <c r="D417" i="14"/>
  <c r="D416" i="14"/>
  <c r="D415" i="14"/>
  <c r="D414" i="14"/>
  <c r="D413" i="14"/>
  <c r="D412" i="14"/>
  <c r="D214" i="14"/>
  <c r="D411" i="14"/>
  <c r="D410" i="14"/>
  <c r="D213" i="14"/>
  <c r="D212" i="14"/>
  <c r="D211" i="14"/>
  <c r="D409" i="14"/>
  <c r="D408" i="14"/>
  <c r="D407" i="14"/>
  <c r="D21" i="14"/>
  <c r="D210" i="14"/>
  <c r="D20" i="14"/>
  <c r="D209" i="14"/>
  <c r="D208" i="14"/>
  <c r="D406" i="14"/>
  <c r="D405" i="14"/>
  <c r="D404" i="14"/>
  <c r="D207" i="14"/>
  <c r="D206" i="14"/>
  <c r="D205" i="14"/>
  <c r="D204" i="14"/>
  <c r="D203" i="14"/>
  <c r="D202" i="14"/>
  <c r="D201" i="14"/>
  <c r="D200" i="14"/>
  <c r="D199" i="14"/>
  <c r="D403" i="14"/>
  <c r="D198" i="14"/>
  <c r="D197" i="14"/>
  <c r="D196" i="14"/>
  <c r="D195" i="14"/>
  <c r="D194" i="14"/>
  <c r="D193" i="14"/>
  <c r="D192" i="14"/>
  <c r="D402" i="14"/>
  <c r="D191" i="14"/>
  <c r="D401" i="14"/>
  <c r="D190" i="14"/>
  <c r="D400" i="14"/>
  <c r="D189" i="14"/>
  <c r="D399" i="14"/>
  <c r="D188" i="14"/>
  <c r="D187" i="14"/>
  <c r="D186" i="14"/>
  <c r="D398" i="14"/>
  <c r="D397" i="14"/>
  <c r="D185" i="14"/>
  <c r="D396" i="14"/>
  <c r="D395" i="14"/>
  <c r="D394" i="14"/>
  <c r="D393" i="14"/>
  <c r="D392" i="14"/>
  <c r="D184" i="14"/>
  <c r="D19" i="14"/>
  <c r="D18" i="14"/>
  <c r="D17" i="14"/>
  <c r="D183" i="14"/>
  <c r="D182" i="14"/>
  <c r="D181" i="14"/>
  <c r="D180" i="14"/>
  <c r="D179" i="14"/>
  <c r="D178" i="14"/>
  <c r="D177" i="14"/>
  <c r="D176" i="14"/>
  <c r="D175" i="14"/>
  <c r="D174" i="14"/>
  <c r="D173" i="14"/>
  <c r="D172" i="14"/>
  <c r="D171" i="14"/>
  <c r="D170" i="14"/>
  <c r="D169" i="14"/>
  <c r="D168" i="14"/>
  <c r="D391" i="14"/>
  <c r="D390" i="14"/>
  <c r="D389" i="14"/>
  <c r="D167" i="14"/>
  <c r="D166" i="14"/>
  <c r="D165" i="14"/>
  <c r="D164" i="14"/>
  <c r="D163" i="14"/>
  <c r="D162" i="14"/>
  <c r="D161" i="14"/>
  <c r="D388" i="14"/>
  <c r="D160" i="14"/>
  <c r="D387" i="14"/>
  <c r="D386" i="14"/>
  <c r="D385" i="14"/>
  <c r="D384" i="14"/>
  <c r="D383" i="14"/>
  <c r="D382" i="14"/>
  <c r="D381" i="14"/>
  <c r="AC279" i="14"/>
  <c r="D380" i="14"/>
  <c r="AC278" i="14"/>
  <c r="D379" i="14"/>
  <c r="AC277" i="14"/>
  <c r="D378" i="14"/>
  <c r="AC276" i="14"/>
  <c r="D159" i="14"/>
  <c r="AC275" i="14"/>
  <c r="D158" i="14"/>
  <c r="AC274" i="14"/>
  <c r="D157" i="14"/>
  <c r="AC273" i="14"/>
  <c r="D377" i="14"/>
  <c r="AC272" i="14"/>
  <c r="D376" i="14"/>
  <c r="AC271" i="14"/>
  <c r="D375" i="14"/>
  <c r="AC270" i="14"/>
  <c r="D374" i="14"/>
  <c r="AC269" i="14"/>
  <c r="D373" i="14"/>
  <c r="AC268" i="14"/>
  <c r="D372" i="14"/>
  <c r="AC267" i="14"/>
  <c r="D371" i="14"/>
  <c r="AC266" i="14"/>
  <c r="D370" i="14"/>
  <c r="AC265" i="14"/>
  <c r="D369" i="14"/>
  <c r="AC264" i="14"/>
  <c r="D156" i="14"/>
  <c r="AC263" i="14"/>
  <c r="D368" i="14"/>
  <c r="AC262" i="14"/>
  <c r="D367" i="14"/>
  <c r="AC261" i="14"/>
  <c r="D155" i="14"/>
  <c r="AC260" i="14"/>
  <c r="D154" i="14"/>
  <c r="AC259" i="14"/>
  <c r="D366" i="14"/>
  <c r="AC258" i="14"/>
  <c r="D365" i="14"/>
  <c r="AC257" i="14"/>
  <c r="D364" i="14"/>
  <c r="AC256" i="14"/>
  <c r="D153" i="14"/>
  <c r="AC255" i="14"/>
  <c r="D363" i="14"/>
  <c r="AC254" i="14"/>
  <c r="D152" i="14"/>
  <c r="AC253" i="14"/>
  <c r="D362" i="14"/>
  <c r="AC252" i="14"/>
  <c r="D151" i="14"/>
  <c r="AC251" i="14"/>
  <c r="D150" i="14"/>
  <c r="AC250" i="14"/>
  <c r="D361" i="14"/>
  <c r="AC249" i="14"/>
  <c r="D149" i="14"/>
  <c r="AC248" i="14"/>
  <c r="D360" i="14"/>
  <c r="AC247" i="14"/>
  <c r="D359" i="14"/>
  <c r="AC246" i="14"/>
  <c r="D358" i="14"/>
  <c r="AC245" i="14"/>
  <c r="D148" i="14"/>
  <c r="AC244" i="14"/>
  <c r="D357" i="14"/>
  <c r="AC243" i="14"/>
  <c r="D356" i="14"/>
  <c r="AC242" i="14"/>
  <c r="D147" i="14"/>
  <c r="AC241" i="14"/>
  <c r="D355" i="14"/>
  <c r="AC240" i="14"/>
  <c r="D354" i="14"/>
  <c r="AC239" i="14"/>
  <c r="D353" i="14"/>
  <c r="AC238" i="14"/>
  <c r="D352" i="14"/>
  <c r="AC237" i="14"/>
  <c r="D351" i="14"/>
  <c r="AC236" i="14"/>
  <c r="D350" i="14"/>
  <c r="AC235" i="14"/>
  <c r="D146" i="14"/>
  <c r="AC234" i="14"/>
  <c r="D145" i="14"/>
  <c r="AC233" i="14"/>
  <c r="D349" i="14"/>
  <c r="AC232" i="14"/>
  <c r="D144" i="14"/>
  <c r="AC231" i="14"/>
  <c r="D143" i="14"/>
  <c r="AC230" i="14"/>
  <c r="D348" i="14"/>
  <c r="AC229" i="14"/>
  <c r="D142" i="14"/>
  <c r="AC228" i="14"/>
  <c r="D141" i="14"/>
  <c r="AC227" i="14"/>
  <c r="D140" i="14"/>
  <c r="AC226" i="14"/>
  <c r="D139" i="14"/>
  <c r="AC225" i="14"/>
  <c r="D138" i="14"/>
  <c r="AC224" i="14"/>
  <c r="D137" i="14"/>
  <c r="AC223" i="14"/>
  <c r="D347" i="14"/>
  <c r="AC222" i="14"/>
  <c r="D346" i="14"/>
  <c r="AC221" i="14"/>
  <c r="D136" i="14"/>
  <c r="AC220" i="14"/>
  <c r="D135" i="14"/>
  <c r="AC219" i="14"/>
  <c r="D134" i="14"/>
  <c r="AC218" i="14"/>
  <c r="D133" i="14"/>
  <c r="AC217" i="14"/>
  <c r="D345" i="14"/>
  <c r="AC216" i="14"/>
  <c r="D132" i="14"/>
  <c r="AC215" i="14"/>
  <c r="D131" i="14"/>
  <c r="AC214" i="14"/>
  <c r="D130" i="14"/>
  <c r="AC213" i="14"/>
  <c r="D129" i="14"/>
  <c r="AC212" i="14"/>
  <c r="D128" i="14"/>
  <c r="AC211" i="14"/>
  <c r="D127" i="14"/>
  <c r="AC210" i="14"/>
  <c r="D126" i="14"/>
  <c r="AC209" i="14"/>
  <c r="D125" i="14"/>
  <c r="AC208" i="14"/>
  <c r="D124" i="14"/>
  <c r="AC207" i="14"/>
  <c r="D123" i="14"/>
  <c r="AC206" i="14"/>
  <c r="D16" i="14"/>
  <c r="AC205" i="14"/>
  <c r="D122" i="14"/>
  <c r="AC204" i="14"/>
  <c r="D121" i="14"/>
  <c r="AC203" i="14"/>
  <c r="D120" i="14"/>
  <c r="AC202" i="14"/>
  <c r="D119" i="14"/>
  <c r="AC201" i="14"/>
  <c r="D118" i="14"/>
  <c r="AC200" i="14"/>
  <c r="D117" i="14"/>
  <c r="AC199" i="14"/>
  <c r="D116" i="14"/>
  <c r="AC198" i="14"/>
  <c r="D115" i="14"/>
  <c r="AC197" i="14"/>
  <c r="D114" i="14"/>
  <c r="AC196" i="14"/>
  <c r="D15" i="14"/>
  <c r="AC195" i="14"/>
  <c r="D344" i="14"/>
  <c r="AC194" i="14"/>
  <c r="D14" i="14"/>
  <c r="AC193" i="14"/>
  <c r="D113" i="14"/>
  <c r="AC192" i="14"/>
  <c r="D343" i="14"/>
  <c r="AC191" i="14"/>
  <c r="D342" i="14"/>
  <c r="AC190" i="14"/>
  <c r="D341" i="14"/>
  <c r="AC189" i="14"/>
  <c r="D340" i="14"/>
  <c r="AC188" i="14"/>
  <c r="D339" i="14"/>
  <c r="AC187" i="14"/>
  <c r="D338" i="14"/>
  <c r="AC186" i="14"/>
  <c r="D337" i="14"/>
  <c r="AC185" i="14"/>
  <c r="D336" i="14"/>
  <c r="AC184" i="14"/>
  <c r="D335" i="14"/>
  <c r="AC183" i="14"/>
  <c r="D334" i="14"/>
  <c r="AC182" i="14"/>
  <c r="D333" i="14"/>
  <c r="AC181" i="14"/>
  <c r="D332" i="14"/>
  <c r="AC180" i="14"/>
  <c r="D331" i="14"/>
  <c r="AC179" i="14"/>
  <c r="D330" i="14"/>
  <c r="AC178" i="14"/>
  <c r="D329" i="14"/>
  <c r="AC177" i="14"/>
  <c r="D328" i="14"/>
  <c r="AC176" i="14"/>
  <c r="D112" i="14"/>
  <c r="AC175" i="14"/>
  <c r="D327" i="14"/>
  <c r="AC174" i="14"/>
  <c r="D326" i="14"/>
  <c r="AC173" i="14"/>
  <c r="D111" i="14"/>
  <c r="AC172" i="14"/>
  <c r="D325" i="14"/>
  <c r="AC171" i="14"/>
  <c r="D324" i="14"/>
  <c r="AC170" i="14"/>
  <c r="D110" i="14"/>
  <c r="AC169" i="14"/>
  <c r="D109" i="14"/>
  <c r="AC168" i="14"/>
  <c r="D323" i="14"/>
  <c r="AC167" i="14"/>
  <c r="D322" i="14"/>
  <c r="AC166" i="14"/>
  <c r="D321" i="14"/>
  <c r="AC165" i="14"/>
  <c r="D108" i="14"/>
  <c r="AC164" i="14"/>
  <c r="D320" i="14"/>
  <c r="AC163" i="14"/>
  <c r="D319" i="14"/>
  <c r="AC162" i="14"/>
  <c r="D318" i="14"/>
  <c r="AC161" i="14"/>
  <c r="D317" i="14"/>
  <c r="AC160" i="14"/>
  <c r="D13" i="14"/>
  <c r="AC159" i="14"/>
  <c r="D107" i="14"/>
  <c r="AC158" i="14"/>
  <c r="D106" i="14"/>
  <c r="AC157" i="14"/>
  <c r="D12" i="14"/>
  <c r="AC156" i="14"/>
  <c r="D105" i="14"/>
  <c r="AC155" i="14"/>
  <c r="D316" i="14"/>
  <c r="AC154" i="14"/>
  <c r="D104" i="14"/>
  <c r="AC153" i="14"/>
  <c r="D315" i="14"/>
  <c r="AC152" i="14"/>
  <c r="D11" i="14"/>
  <c r="AC151" i="14"/>
  <c r="D103" i="14"/>
  <c r="AC150" i="14"/>
  <c r="D102" i="14"/>
  <c r="AC149" i="14"/>
  <c r="D314" i="14"/>
  <c r="AC148" i="14"/>
  <c r="D313" i="14"/>
  <c r="AC147" i="14"/>
  <c r="D312" i="14"/>
  <c r="AC146" i="14"/>
  <c r="D101" i="14"/>
  <c r="AC145" i="14"/>
  <c r="D311" i="14"/>
  <c r="AC144" i="14"/>
  <c r="D310" i="14"/>
  <c r="AC143" i="14"/>
  <c r="D100" i="14"/>
  <c r="AC142" i="14"/>
  <c r="D309" i="14"/>
  <c r="AC141" i="14"/>
  <c r="D308" i="14"/>
  <c r="AC140" i="14"/>
  <c r="D307" i="14"/>
  <c r="AC139" i="14"/>
  <c r="D306" i="14"/>
  <c r="AC138" i="14"/>
  <c r="D305" i="14"/>
  <c r="AC137" i="14"/>
  <c r="D99" i="14"/>
  <c r="AC136" i="14"/>
  <c r="D98" i="14"/>
  <c r="AC135" i="14"/>
  <c r="D97" i="14"/>
  <c r="AC134" i="14"/>
  <c r="D96" i="14"/>
  <c r="AC133" i="14"/>
  <c r="D95" i="14"/>
  <c r="AC132" i="14"/>
  <c r="D94" i="14"/>
  <c r="AC131" i="14"/>
  <c r="D304" i="14"/>
  <c r="AC130" i="14"/>
  <c r="D303" i="14"/>
  <c r="AC129" i="14"/>
  <c r="D302" i="14"/>
  <c r="AC128" i="14"/>
  <c r="D301" i="14"/>
  <c r="AC127" i="14"/>
  <c r="D300" i="14"/>
  <c r="AC126" i="14"/>
  <c r="D299" i="14"/>
  <c r="AC125" i="14"/>
  <c r="D298" i="14"/>
  <c r="AC124" i="14"/>
  <c r="D297" i="14"/>
  <c r="AC123" i="14"/>
  <c r="D296" i="14"/>
  <c r="AC122" i="14"/>
  <c r="D295" i="14"/>
  <c r="AC121" i="14"/>
  <c r="D294" i="14"/>
  <c r="AC120" i="14"/>
  <c r="D293" i="14"/>
  <c r="AC119" i="14"/>
  <c r="D93" i="14"/>
  <c r="AC118" i="14"/>
  <c r="D92" i="14"/>
  <c r="AC117" i="14"/>
  <c r="D292" i="14"/>
  <c r="AC116" i="14"/>
  <c r="D10" i="14"/>
  <c r="AC115" i="14"/>
  <c r="D9" i="14"/>
  <c r="AC114" i="14"/>
  <c r="D91" i="14"/>
  <c r="AC113" i="14"/>
  <c r="D90" i="14"/>
  <c r="AC112" i="14"/>
  <c r="D89" i="14"/>
  <c r="AC111" i="14"/>
  <c r="D88" i="14"/>
  <c r="AC110" i="14"/>
  <c r="D87" i="14"/>
  <c r="AC109" i="14"/>
  <c r="D86" i="14"/>
  <c r="AC108" i="14"/>
  <c r="D85" i="14"/>
  <c r="AC107" i="14"/>
  <c r="D84" i="14"/>
  <c r="AC106" i="14"/>
  <c r="D83" i="14"/>
  <c r="AC105" i="14"/>
  <c r="D82" i="14"/>
  <c r="AC104" i="14"/>
  <c r="D81" i="14"/>
  <c r="AC103" i="14"/>
  <c r="D80" i="14"/>
  <c r="AC102" i="14"/>
  <c r="D291" i="14"/>
  <c r="AC101" i="14"/>
  <c r="D8" i="14"/>
  <c r="AC100" i="14"/>
  <c r="D79" i="14"/>
  <c r="AC99" i="14"/>
  <c r="D78" i="14"/>
  <c r="AC98" i="14"/>
  <c r="D77" i="14"/>
  <c r="AC97" i="14"/>
  <c r="D7" i="14"/>
  <c r="AC96" i="14"/>
  <c r="D76" i="14"/>
  <c r="AC95" i="14"/>
  <c r="D75" i="14"/>
  <c r="AC94" i="14"/>
  <c r="D74" i="14"/>
  <c r="AC93" i="14"/>
  <c r="D73" i="14"/>
  <c r="AC92" i="14"/>
  <c r="D72" i="14"/>
  <c r="AC91" i="14"/>
  <c r="D71" i="14"/>
  <c r="AC90" i="14"/>
  <c r="D6" i="14"/>
  <c r="AC89" i="14"/>
  <c r="D5" i="14"/>
  <c r="AC88" i="14"/>
  <c r="D290" i="14"/>
  <c r="AC87" i="14"/>
  <c r="D289" i="14"/>
  <c r="AC86" i="14"/>
  <c r="D288" i="14"/>
  <c r="AC85" i="14"/>
  <c r="D287" i="14"/>
  <c r="AC84" i="14"/>
  <c r="D286" i="14"/>
  <c r="AC83" i="14"/>
  <c r="D285" i="14"/>
  <c r="AC82" i="14"/>
  <c r="D284" i="14"/>
  <c r="AC81" i="14"/>
  <c r="D283" i="14"/>
  <c r="AC80" i="14"/>
  <c r="D282" i="14"/>
  <c r="AC79" i="14"/>
  <c r="D281" i="14"/>
  <c r="AC78" i="14"/>
  <c r="D280" i="14"/>
  <c r="AC77" i="14"/>
  <c r="D279" i="14"/>
  <c r="AC76" i="14"/>
  <c r="D278" i="14"/>
  <c r="AC75" i="14"/>
  <c r="D277" i="14"/>
  <c r="AC74" i="14"/>
  <c r="D276" i="14"/>
  <c r="AC73" i="14"/>
  <c r="D275" i="14"/>
  <c r="AC72" i="14"/>
  <c r="D274" i="14"/>
  <c r="AC71" i="14"/>
  <c r="D70" i="14"/>
  <c r="AC70" i="14"/>
  <c r="D69" i="14"/>
  <c r="AC69" i="14"/>
  <c r="D68" i="14"/>
  <c r="AC68" i="14"/>
  <c r="D273" i="14"/>
  <c r="AC67" i="14"/>
  <c r="D272" i="14"/>
  <c r="AC66" i="14"/>
  <c r="D271" i="14"/>
  <c r="AC65" i="14"/>
  <c r="D270" i="14"/>
  <c r="AC64" i="14"/>
  <c r="D67" i="14"/>
  <c r="AC63" i="14"/>
  <c r="D66" i="14"/>
  <c r="AC62" i="14"/>
  <c r="D65" i="14"/>
  <c r="AC61" i="14"/>
  <c r="D64" i="14"/>
  <c r="AC60" i="14"/>
  <c r="D63" i="14"/>
  <c r="AC59" i="14"/>
  <c r="D62" i="14"/>
  <c r="AC58" i="14"/>
  <c r="D61" i="14"/>
  <c r="AC57" i="14"/>
  <c r="D60" i="14"/>
  <c r="AC56" i="14"/>
  <c r="D269" i="14"/>
  <c r="AC55" i="14"/>
  <c r="D268" i="14"/>
  <c r="AC54" i="14"/>
  <c r="D267" i="14"/>
  <c r="AC53" i="14"/>
  <c r="D266" i="14"/>
  <c r="AC52" i="14"/>
  <c r="D265" i="14"/>
  <c r="AC51" i="14"/>
  <c r="D59" i="14"/>
  <c r="AC50" i="14"/>
  <c r="D264" i="14"/>
  <c r="AC49" i="14"/>
  <c r="D263" i="14"/>
  <c r="AC48" i="14"/>
  <c r="D262" i="14"/>
  <c r="AC47" i="14"/>
  <c r="D261" i="14"/>
  <c r="AC46" i="14"/>
  <c r="D58" i="14"/>
  <c r="AC45" i="14"/>
  <c r="D260" i="14"/>
  <c r="AC44" i="14"/>
  <c r="D259" i="14"/>
  <c r="AC43" i="14"/>
  <c r="D258" i="14"/>
  <c r="AC42" i="14"/>
  <c r="D257" i="14"/>
  <c r="AC41" i="14"/>
  <c r="D57" i="14"/>
  <c r="AC40" i="14"/>
  <c r="D56" i="14"/>
  <c r="AC39" i="14"/>
  <c r="D4" i="14"/>
  <c r="AC38" i="14"/>
  <c r="D55" i="14"/>
  <c r="AC37" i="14"/>
  <c r="D54" i="14"/>
  <c r="AC36" i="14"/>
  <c r="D53" i="14"/>
  <c r="AC35" i="14"/>
  <c r="D52" i="14"/>
  <c r="AC34" i="14"/>
  <c r="D256" i="14"/>
  <c r="AC33" i="14"/>
  <c r="D51" i="14"/>
  <c r="AC32" i="14"/>
  <c r="D50" i="14"/>
  <c r="AC31" i="14"/>
  <c r="D49" i="14"/>
  <c r="AC30" i="14"/>
  <c r="D48" i="14"/>
  <c r="AC29" i="14"/>
  <c r="D47" i="14"/>
  <c r="AC28" i="14"/>
  <c r="D255" i="14"/>
  <c r="AC27" i="14"/>
  <c r="D254" i="14"/>
  <c r="AC26" i="14"/>
  <c r="D253" i="14"/>
  <c r="AC25" i="14"/>
  <c r="D46" i="14"/>
  <c r="AC24" i="14"/>
  <c r="D45" i="14"/>
  <c r="AC23" i="14"/>
  <c r="R10" i="14"/>
  <c r="D44" i="14"/>
  <c r="AC22" i="14"/>
  <c r="D43" i="14"/>
  <c r="AC21" i="14"/>
  <c r="Q8" i="14"/>
  <c r="P8" i="14"/>
  <c r="O8" i="14"/>
  <c r="N8" i="14"/>
  <c r="D42" i="14"/>
  <c r="AC20" i="14"/>
  <c r="Q7" i="14"/>
  <c r="P7" i="14"/>
  <c r="O7" i="14"/>
  <c r="N7" i="14"/>
  <c r="D41" i="14"/>
  <c r="AC19" i="14"/>
  <c r="Q6" i="14"/>
  <c r="P6" i="14"/>
  <c r="O6" i="14"/>
  <c r="N6" i="14"/>
  <c r="D252" i="14"/>
  <c r="AC18" i="14"/>
  <c r="Q5" i="14"/>
  <c r="P5" i="14"/>
  <c r="O5" i="14"/>
  <c r="N5" i="14"/>
  <c r="D251" i="14"/>
  <c r="AC17" i="14"/>
  <c r="Q4" i="14"/>
  <c r="P4" i="14"/>
  <c r="O4" i="14"/>
  <c r="N4" i="14"/>
  <c r="D40" i="14"/>
  <c r="AC16" i="14"/>
  <c r="D250" i="14"/>
  <c r="AC15" i="14"/>
  <c r="D249" i="14"/>
  <c r="AC14" i="14"/>
  <c r="D248" i="14"/>
  <c r="AC13" i="14"/>
  <c r="D39" i="14"/>
  <c r="AN12" i="14"/>
  <c r="AC12" i="14"/>
  <c r="D38" i="14"/>
  <c r="AN11" i="14"/>
  <c r="AC11" i="14"/>
  <c r="D247" i="14"/>
  <c r="AN10" i="14"/>
  <c r="AC10" i="14"/>
  <c r="D37" i="14"/>
  <c r="AN9" i="14"/>
  <c r="AC9" i="14"/>
  <c r="D246" i="14"/>
  <c r="AN8" i="14"/>
  <c r="AC8" i="14"/>
  <c r="D245" i="14"/>
  <c r="AN7" i="14"/>
  <c r="AC7" i="14"/>
  <c r="D36" i="14"/>
  <c r="AN6" i="14"/>
  <c r="AC6" i="14"/>
  <c r="D3" i="14"/>
  <c r="AN5" i="14"/>
  <c r="AC5" i="14"/>
  <c r="K5" i="14"/>
  <c r="D244" i="14"/>
  <c r="AN4" i="14"/>
  <c r="AC4" i="14"/>
  <c r="K4" i="14"/>
  <c r="D35" i="14"/>
  <c r="K3" i="14"/>
  <c r="D34" i="14"/>
  <c r="I35" i="6"/>
  <c r="I36" i="6"/>
  <c r="I37" i="6"/>
  <c r="I38" i="6"/>
  <c r="I39" i="6"/>
  <c r="I40" i="6"/>
  <c r="I41" i="6"/>
  <c r="I42" i="6"/>
  <c r="I43" i="6"/>
  <c r="I44" i="6"/>
  <c r="I45" i="6"/>
  <c r="I46" i="6"/>
  <c r="I47" i="6"/>
  <c r="I48" i="6"/>
  <c r="I49" i="6"/>
  <c r="I34" i="6"/>
  <c r="I33" i="6"/>
  <c r="I31" i="6"/>
  <c r="I29" i="6"/>
  <c r="I27" i="6"/>
  <c r="I26" i="6"/>
  <c r="I4" i="6"/>
  <c r="I5" i="6"/>
  <c r="I6" i="6"/>
  <c r="I7" i="6"/>
  <c r="I8" i="6"/>
  <c r="I9" i="6"/>
  <c r="I10" i="6"/>
  <c r="I11" i="6"/>
  <c r="I12" i="6"/>
  <c r="I13" i="6"/>
  <c r="I14" i="6"/>
  <c r="I15" i="6"/>
  <c r="I16" i="6"/>
  <c r="I17" i="6"/>
  <c r="I18" i="6"/>
  <c r="I19" i="6"/>
  <c r="I20" i="6"/>
  <c r="I21" i="6"/>
  <c r="I22" i="6"/>
  <c r="I23" i="6"/>
  <c r="I3" i="6"/>
  <c r="U3" i="13"/>
  <c r="V3" i="13"/>
  <c r="W3" i="13"/>
  <c r="M28" i="13"/>
  <c r="M29" i="13"/>
  <c r="M30" i="13"/>
  <c r="M31" i="13"/>
  <c r="M32" i="13"/>
  <c r="M33" i="13"/>
  <c r="M34" i="13"/>
  <c r="N34" i="13"/>
  <c r="O34" i="13"/>
  <c r="P34" i="13"/>
  <c r="Q34" i="13"/>
  <c r="M35" i="13"/>
  <c r="N27" i="13"/>
  <c r="O27" i="13"/>
  <c r="P27" i="13"/>
  <c r="Q27" i="13"/>
  <c r="R27" i="13"/>
  <c r="S27" i="13"/>
  <c r="M27" i="13"/>
  <c r="M16" i="13"/>
  <c r="M17" i="13"/>
  <c r="M18" i="13"/>
  <c r="M19" i="13"/>
  <c r="M20" i="13"/>
  <c r="M21" i="13"/>
  <c r="M22" i="13"/>
  <c r="N22" i="13"/>
  <c r="O22" i="13"/>
  <c r="P22" i="13"/>
  <c r="Q22" i="13"/>
  <c r="M23" i="13"/>
  <c r="N15" i="13"/>
  <c r="O15" i="13"/>
  <c r="P15" i="13"/>
  <c r="Q15" i="13"/>
  <c r="R15" i="13"/>
  <c r="S15" i="13"/>
  <c r="M15" i="13"/>
  <c r="AJ3" i="13"/>
  <c r="AD3" i="13"/>
  <c r="D441" i="13"/>
  <c r="D440" i="13"/>
  <c r="D439" i="13"/>
  <c r="D438" i="13"/>
  <c r="D437" i="13"/>
  <c r="D436" i="13"/>
  <c r="D435" i="13"/>
  <c r="D434" i="13"/>
  <c r="D433" i="13"/>
  <c r="D432" i="13"/>
  <c r="D431" i="13"/>
  <c r="D430" i="13"/>
  <c r="D429" i="13"/>
  <c r="D428" i="13"/>
  <c r="D427" i="13"/>
  <c r="D426" i="13"/>
  <c r="D425" i="13"/>
  <c r="D424" i="13"/>
  <c r="D423" i="13"/>
  <c r="D422" i="13"/>
  <c r="D421" i="13"/>
  <c r="D420" i="13"/>
  <c r="D419" i="13"/>
  <c r="D418" i="13"/>
  <c r="D417" i="13"/>
  <c r="D416" i="13"/>
  <c r="D415" i="13"/>
  <c r="D414" i="13"/>
  <c r="D413" i="13"/>
  <c r="D412" i="13"/>
  <c r="D411" i="13"/>
  <c r="D410" i="13"/>
  <c r="D409" i="13"/>
  <c r="D408" i="13"/>
  <c r="D407" i="13"/>
  <c r="D406" i="13"/>
  <c r="D405" i="13"/>
  <c r="D404" i="13"/>
  <c r="D403" i="13"/>
  <c r="D402" i="13"/>
  <c r="D401" i="13"/>
  <c r="D400" i="13"/>
  <c r="D399" i="13"/>
  <c r="D398" i="13"/>
  <c r="D397" i="13"/>
  <c r="D396" i="13"/>
  <c r="D395" i="13"/>
  <c r="D394" i="13"/>
  <c r="D393" i="13"/>
  <c r="D392" i="13"/>
  <c r="D391" i="13"/>
  <c r="D390" i="13"/>
  <c r="D389" i="13"/>
  <c r="D388" i="13"/>
  <c r="D387" i="13"/>
  <c r="D386" i="13"/>
  <c r="D385" i="13"/>
  <c r="D384" i="13"/>
  <c r="D383" i="13"/>
  <c r="D382" i="13"/>
  <c r="D381" i="13"/>
  <c r="D380" i="13"/>
  <c r="D379" i="13"/>
  <c r="D378" i="13"/>
  <c r="D377" i="13"/>
  <c r="D376" i="13"/>
  <c r="D375" i="13"/>
  <c r="D374" i="13"/>
  <c r="D373" i="13"/>
  <c r="D372" i="13"/>
  <c r="D371" i="13"/>
  <c r="D370" i="13"/>
  <c r="D369" i="13"/>
  <c r="D368" i="13"/>
  <c r="D367" i="13"/>
  <c r="D366" i="13"/>
  <c r="D365" i="13"/>
  <c r="D364" i="13"/>
  <c r="D363" i="13"/>
  <c r="D362" i="13"/>
  <c r="D361" i="13"/>
  <c r="D360" i="13"/>
  <c r="D359" i="13"/>
  <c r="D358" i="13"/>
  <c r="D357" i="13"/>
  <c r="D356" i="13"/>
  <c r="D355" i="13"/>
  <c r="D354" i="13"/>
  <c r="D353" i="13"/>
  <c r="D352" i="13"/>
  <c r="D351" i="13"/>
  <c r="D350" i="13"/>
  <c r="D349" i="13"/>
  <c r="D348" i="13"/>
  <c r="D347" i="13"/>
  <c r="D346" i="13"/>
  <c r="D345" i="13"/>
  <c r="D344" i="13"/>
  <c r="D343" i="13"/>
  <c r="D342" i="13"/>
  <c r="D341" i="13"/>
  <c r="D340" i="13"/>
  <c r="D339" i="13"/>
  <c r="D338" i="13"/>
  <c r="D337" i="13"/>
  <c r="D336" i="13"/>
  <c r="D335" i="13"/>
  <c r="D334" i="13"/>
  <c r="D333" i="13"/>
  <c r="D332" i="13"/>
  <c r="D331" i="13"/>
  <c r="D330" i="13"/>
  <c r="D329" i="13"/>
  <c r="D328" i="13"/>
  <c r="D327" i="13"/>
  <c r="D326" i="13"/>
  <c r="D325" i="13"/>
  <c r="D324" i="13"/>
  <c r="D323" i="13"/>
  <c r="D322" i="13"/>
  <c r="D321" i="13"/>
  <c r="D320" i="13"/>
  <c r="D319" i="13"/>
  <c r="D318" i="13"/>
  <c r="D317" i="13"/>
  <c r="D316" i="13"/>
  <c r="D315" i="13"/>
  <c r="D314" i="13"/>
  <c r="D313" i="13"/>
  <c r="D312" i="13"/>
  <c r="D311" i="13"/>
  <c r="D310" i="13"/>
  <c r="D309" i="13"/>
  <c r="D308" i="13"/>
  <c r="D307" i="13"/>
  <c r="D306" i="13"/>
  <c r="D305" i="13"/>
  <c r="D304" i="13"/>
  <c r="D303" i="13"/>
  <c r="D302" i="13"/>
  <c r="D301" i="13"/>
  <c r="D300" i="13"/>
  <c r="D299" i="13"/>
  <c r="D298" i="13"/>
  <c r="D297" i="13"/>
  <c r="D296" i="13"/>
  <c r="D295" i="13"/>
  <c r="D294" i="13"/>
  <c r="D293" i="13"/>
  <c r="D292" i="13"/>
  <c r="D291" i="13"/>
  <c r="D290" i="13"/>
  <c r="D289" i="13"/>
  <c r="D288" i="13"/>
  <c r="D287" i="13"/>
  <c r="D286" i="13"/>
  <c r="D285" i="13"/>
  <c r="D284" i="13"/>
  <c r="D283" i="13"/>
  <c r="D282" i="13"/>
  <c r="D281" i="13"/>
  <c r="D280" i="13"/>
  <c r="D279" i="13"/>
  <c r="D278" i="13"/>
  <c r="D277" i="13"/>
  <c r="D276" i="13"/>
  <c r="D275" i="13"/>
  <c r="D274" i="13"/>
  <c r="D273" i="13"/>
  <c r="D272" i="13"/>
  <c r="D271" i="13"/>
  <c r="D270" i="13"/>
  <c r="D269" i="13"/>
  <c r="D268" i="13"/>
  <c r="D267" i="13"/>
  <c r="D266" i="13"/>
  <c r="D265" i="13"/>
  <c r="D264" i="13"/>
  <c r="D263" i="13"/>
  <c r="D262" i="13"/>
  <c r="D261" i="13"/>
  <c r="D260" i="13"/>
  <c r="D259" i="13"/>
  <c r="D258" i="13"/>
  <c r="D257" i="13"/>
  <c r="D256" i="13"/>
  <c r="D255" i="13"/>
  <c r="D254" i="13"/>
  <c r="D253" i="13"/>
  <c r="D252" i="13"/>
  <c r="D251" i="13"/>
  <c r="D250" i="13"/>
  <c r="D249" i="13"/>
  <c r="D248" i="13"/>
  <c r="D247" i="13"/>
  <c r="D246" i="13"/>
  <c r="D245" i="13"/>
  <c r="D244" i="13"/>
  <c r="D243" i="13"/>
  <c r="D242"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K5" i="13"/>
  <c r="D5" i="13"/>
  <c r="K4" i="13"/>
  <c r="D4" i="13"/>
  <c r="K3" i="13"/>
  <c r="D3" i="13"/>
  <c r="Q5" i="12"/>
  <c r="Q17" i="13" s="1"/>
  <c r="Q6" i="12"/>
  <c r="Q18" i="13" s="1"/>
  <c r="Q7" i="12"/>
  <c r="Q19" i="13" s="1"/>
  <c r="Q8" i="12"/>
  <c r="Q20" i="13" s="1"/>
  <c r="Q4" i="12"/>
  <c r="Q16" i="13" s="1"/>
  <c r="P5" i="12"/>
  <c r="P17" i="13" s="1"/>
  <c r="P42" i="13" s="1"/>
  <c r="P6" i="12"/>
  <c r="P18" i="13" s="1"/>
  <c r="P7" i="12"/>
  <c r="P19" i="13" s="1"/>
  <c r="P8" i="12"/>
  <c r="P20" i="13" s="1"/>
  <c r="P4" i="12"/>
  <c r="P16" i="13" s="1"/>
  <c r="O5" i="12"/>
  <c r="O17" i="13" s="1"/>
  <c r="O6" i="12"/>
  <c r="O18" i="13" s="1"/>
  <c r="O7" i="12"/>
  <c r="O19" i="13" s="1"/>
  <c r="O8" i="12"/>
  <c r="O20" i="13" s="1"/>
  <c r="O4" i="12"/>
  <c r="O16" i="13" s="1"/>
  <c r="N5" i="12"/>
  <c r="N17" i="13" s="1"/>
  <c r="N6" i="12"/>
  <c r="N18" i="13" s="1"/>
  <c r="N7" i="12"/>
  <c r="N19" i="13" s="1"/>
  <c r="N44" i="13" s="1"/>
  <c r="N8" i="12"/>
  <c r="N20" i="13" s="1"/>
  <c r="N4" i="12"/>
  <c r="D441" i="12"/>
  <c r="D440" i="12"/>
  <c r="D439" i="12"/>
  <c r="D438" i="12"/>
  <c r="D437" i="12"/>
  <c r="D436" i="12"/>
  <c r="D435" i="12"/>
  <c r="D243" i="12"/>
  <c r="D242" i="12"/>
  <c r="D241" i="12"/>
  <c r="D33" i="12"/>
  <c r="D32" i="12"/>
  <c r="D31" i="12"/>
  <c r="D434" i="12"/>
  <c r="D240" i="12"/>
  <c r="D30" i="12"/>
  <c r="D29" i="12"/>
  <c r="D239" i="12"/>
  <c r="D238" i="12"/>
  <c r="D28" i="12"/>
  <c r="D27" i="12"/>
  <c r="D237" i="12"/>
  <c r="D236" i="12"/>
  <c r="D235" i="12"/>
  <c r="D26" i="12"/>
  <c r="D25" i="12"/>
  <c r="D433" i="12"/>
  <c r="D432" i="12"/>
  <c r="D234" i="12"/>
  <c r="D233" i="12"/>
  <c r="D232" i="12"/>
  <c r="D231" i="12"/>
  <c r="D431" i="12"/>
  <c r="D230" i="12"/>
  <c r="D229" i="12"/>
  <c r="D228" i="12"/>
  <c r="D227" i="12"/>
  <c r="D430" i="12"/>
  <c r="D226" i="12"/>
  <c r="D225" i="12"/>
  <c r="D224" i="12"/>
  <c r="D24" i="12"/>
  <c r="D429" i="12"/>
  <c r="D223" i="12"/>
  <c r="D23" i="12"/>
  <c r="D22" i="12"/>
  <c r="D222" i="12"/>
  <c r="D428" i="12"/>
  <c r="D427" i="12"/>
  <c r="D221" i="12"/>
  <c r="D220" i="12"/>
  <c r="D426" i="12"/>
  <c r="D219" i="12"/>
  <c r="D218" i="12"/>
  <c r="D425" i="12"/>
  <c r="D217" i="12"/>
  <c r="D424" i="12"/>
  <c r="D423" i="12"/>
  <c r="D216" i="12"/>
  <c r="D422" i="12"/>
  <c r="D421" i="12"/>
  <c r="D215" i="12"/>
  <c r="D420" i="12"/>
  <c r="D419" i="12"/>
  <c r="D418" i="12"/>
  <c r="D417" i="12"/>
  <c r="D416" i="12"/>
  <c r="D415" i="12"/>
  <c r="D414" i="12"/>
  <c r="D413" i="12"/>
  <c r="D412" i="12"/>
  <c r="D214" i="12"/>
  <c r="D411" i="12"/>
  <c r="D410" i="12"/>
  <c r="D213" i="12"/>
  <c r="D212" i="12"/>
  <c r="D211" i="12"/>
  <c r="D409" i="12"/>
  <c r="D408" i="12"/>
  <c r="D407" i="12"/>
  <c r="D210" i="12"/>
  <c r="D21" i="12"/>
  <c r="D209" i="12"/>
  <c r="D208" i="12"/>
  <c r="D20" i="12"/>
  <c r="D406" i="12"/>
  <c r="D405" i="12"/>
  <c r="D404" i="12"/>
  <c r="D207" i="12"/>
  <c r="D206" i="12"/>
  <c r="D205" i="12"/>
  <c r="D204" i="12"/>
  <c r="D203" i="12"/>
  <c r="D202" i="12"/>
  <c r="D201" i="12"/>
  <c r="D200" i="12"/>
  <c r="D199" i="12"/>
  <c r="D403" i="12"/>
  <c r="D198" i="12"/>
  <c r="D197" i="12"/>
  <c r="D196" i="12"/>
  <c r="D195" i="12"/>
  <c r="D194" i="12"/>
  <c r="D193" i="12"/>
  <c r="D192" i="12"/>
  <c r="D402" i="12"/>
  <c r="D191" i="12"/>
  <c r="D401" i="12"/>
  <c r="D190" i="12"/>
  <c r="D400" i="12"/>
  <c r="D189" i="12"/>
  <c r="D399" i="12"/>
  <c r="D188" i="12"/>
  <c r="D187" i="12"/>
  <c r="D186" i="12"/>
  <c r="D398" i="12"/>
  <c r="D397" i="12"/>
  <c r="D185" i="12"/>
  <c r="D396" i="12"/>
  <c r="D395" i="12"/>
  <c r="D394" i="12"/>
  <c r="D393" i="12"/>
  <c r="D392" i="12"/>
  <c r="D184" i="12"/>
  <c r="D183" i="12"/>
  <c r="D182" i="12"/>
  <c r="D181" i="12"/>
  <c r="D180" i="12"/>
  <c r="D19" i="12"/>
  <c r="D18" i="12"/>
  <c r="D17" i="12"/>
  <c r="D179" i="12"/>
  <c r="D178" i="12"/>
  <c r="D177" i="12"/>
  <c r="D176" i="12"/>
  <c r="D175" i="12"/>
  <c r="D174" i="12"/>
  <c r="D173" i="12"/>
  <c r="D172" i="12"/>
  <c r="D171" i="12"/>
  <c r="D170" i="12"/>
  <c r="D169" i="12"/>
  <c r="D168" i="12"/>
  <c r="D391" i="12"/>
  <c r="D390" i="12"/>
  <c r="D389" i="12"/>
  <c r="D167" i="12"/>
  <c r="D166" i="12"/>
  <c r="D165" i="12"/>
  <c r="D164" i="12"/>
  <c r="D163" i="12"/>
  <c r="D162" i="12"/>
  <c r="D161" i="12"/>
  <c r="D388" i="12"/>
  <c r="D160" i="12"/>
  <c r="D387" i="12"/>
  <c r="D386" i="12"/>
  <c r="D385" i="12"/>
  <c r="D384" i="12"/>
  <c r="D383" i="12"/>
  <c r="D382" i="12"/>
  <c r="D381" i="12"/>
  <c r="AC279" i="12"/>
  <c r="D380" i="12"/>
  <c r="AC278" i="12"/>
  <c r="D379" i="12"/>
  <c r="AC277" i="12"/>
  <c r="D378" i="12"/>
  <c r="AC276" i="12"/>
  <c r="D159" i="12"/>
  <c r="AC275" i="12"/>
  <c r="D158" i="12"/>
  <c r="AC274" i="12"/>
  <c r="D157" i="12"/>
  <c r="AC273" i="12"/>
  <c r="D377" i="12"/>
  <c r="AC271" i="12"/>
  <c r="D376" i="12"/>
  <c r="AC266" i="12"/>
  <c r="D375" i="12"/>
  <c r="AC272" i="12"/>
  <c r="D374" i="12"/>
  <c r="AC270" i="12"/>
  <c r="D373" i="12"/>
  <c r="AC269" i="12"/>
  <c r="D372" i="12"/>
  <c r="AC268" i="12"/>
  <c r="D371" i="12"/>
  <c r="AC267" i="12"/>
  <c r="D370" i="12"/>
  <c r="AC265" i="12"/>
  <c r="D369" i="12"/>
  <c r="AC264" i="12"/>
  <c r="D156" i="12"/>
  <c r="AC263" i="12"/>
  <c r="D368" i="12"/>
  <c r="AC262" i="12"/>
  <c r="D367" i="12"/>
  <c r="AC261" i="12"/>
  <c r="D155" i="12"/>
  <c r="AC260" i="12"/>
  <c r="D154" i="12"/>
  <c r="AC259" i="12"/>
  <c r="D366" i="12"/>
  <c r="AC258" i="12"/>
  <c r="D365" i="12"/>
  <c r="AC257" i="12"/>
  <c r="D364" i="12"/>
  <c r="AC256" i="12"/>
  <c r="D153" i="12"/>
  <c r="AC255" i="12"/>
  <c r="D363" i="12"/>
  <c r="AC254" i="12"/>
  <c r="D152" i="12"/>
  <c r="AC253" i="12"/>
  <c r="D362" i="12"/>
  <c r="AC252" i="12"/>
  <c r="D151" i="12"/>
  <c r="AC251" i="12"/>
  <c r="D150" i="12"/>
  <c r="AC250" i="12"/>
  <c r="D361" i="12"/>
  <c r="AC249" i="12"/>
  <c r="D149" i="12"/>
  <c r="AC248" i="12"/>
  <c r="D360" i="12"/>
  <c r="AC247" i="12"/>
  <c r="D359" i="12"/>
  <c r="AC246" i="12"/>
  <c r="D358" i="12"/>
  <c r="AC245" i="12"/>
  <c r="D148" i="12"/>
  <c r="AC244" i="12"/>
  <c r="D357" i="12"/>
  <c r="AC243" i="12"/>
  <c r="D356" i="12"/>
  <c r="AC242" i="12"/>
  <c r="D147" i="12"/>
  <c r="AC241" i="12"/>
  <c r="D355" i="12"/>
  <c r="AC240" i="12"/>
  <c r="D354" i="12"/>
  <c r="AC239" i="12"/>
  <c r="D353" i="12"/>
  <c r="AC238" i="12"/>
  <c r="D352" i="12"/>
  <c r="AC237" i="12"/>
  <c r="D351" i="12"/>
  <c r="AC236" i="12"/>
  <c r="D350" i="12"/>
  <c r="AC235" i="12"/>
  <c r="D146" i="12"/>
  <c r="AC234" i="12"/>
  <c r="D145" i="12"/>
  <c r="AC233" i="12"/>
  <c r="D349" i="12"/>
  <c r="AC232" i="12"/>
  <c r="D144" i="12"/>
  <c r="AC231" i="12"/>
  <c r="D143" i="12"/>
  <c r="AC230" i="12"/>
  <c r="D348" i="12"/>
  <c r="AC229" i="12"/>
  <c r="D142" i="12"/>
  <c r="AC228" i="12"/>
  <c r="D141" i="12"/>
  <c r="AC227" i="12"/>
  <c r="D140" i="12"/>
  <c r="AC226" i="12"/>
  <c r="D139" i="12"/>
  <c r="AC225" i="12"/>
  <c r="D138" i="12"/>
  <c r="AC224" i="12"/>
  <c r="D137" i="12"/>
  <c r="AC223" i="12"/>
  <c r="D347" i="12"/>
  <c r="AC222" i="12"/>
  <c r="D346" i="12"/>
  <c r="AC221" i="12"/>
  <c r="D136" i="12"/>
  <c r="AC220" i="12"/>
  <c r="D135" i="12"/>
  <c r="AC219" i="12"/>
  <c r="D134" i="12"/>
  <c r="AC218" i="12"/>
  <c r="D133" i="12"/>
  <c r="AC217" i="12"/>
  <c r="D345" i="12"/>
  <c r="AC216" i="12"/>
  <c r="D132" i="12"/>
  <c r="AC215" i="12"/>
  <c r="D131" i="12"/>
  <c r="AC214" i="12"/>
  <c r="D130" i="12"/>
  <c r="AC213" i="12"/>
  <c r="D129" i="12"/>
  <c r="AC212" i="12"/>
  <c r="D128" i="12"/>
  <c r="AC211" i="12"/>
  <c r="D127" i="12"/>
  <c r="AC210" i="12"/>
  <c r="D126" i="12"/>
  <c r="AC209" i="12"/>
  <c r="D125" i="12"/>
  <c r="AC208" i="12"/>
  <c r="D124" i="12"/>
  <c r="AC207" i="12"/>
  <c r="D123" i="12"/>
  <c r="AC206" i="12"/>
  <c r="D122" i="12"/>
  <c r="AC205" i="12"/>
  <c r="D121" i="12"/>
  <c r="AC204" i="12"/>
  <c r="D120" i="12"/>
  <c r="AC203" i="12"/>
  <c r="D119" i="12"/>
  <c r="AC202" i="12"/>
  <c r="D118" i="12"/>
  <c r="AC201" i="12"/>
  <c r="D16" i="12"/>
  <c r="AC200" i="12"/>
  <c r="D117" i="12"/>
  <c r="AC199" i="12"/>
  <c r="D116" i="12"/>
  <c r="AC198" i="12"/>
  <c r="D115" i="12"/>
  <c r="AC197" i="12"/>
  <c r="D114" i="12"/>
  <c r="AC196" i="12"/>
  <c r="D15" i="12"/>
  <c r="AC195" i="12"/>
  <c r="D344" i="12"/>
  <c r="AC194" i="12"/>
  <c r="D113" i="12"/>
  <c r="AC193" i="12"/>
  <c r="D14" i="12"/>
  <c r="AC192" i="12"/>
  <c r="D343" i="12"/>
  <c r="AC191" i="12"/>
  <c r="D342" i="12"/>
  <c r="AC190" i="12"/>
  <c r="D341" i="12"/>
  <c r="AC189" i="12"/>
  <c r="D340" i="12"/>
  <c r="AC188" i="12"/>
  <c r="D339" i="12"/>
  <c r="AC187" i="12"/>
  <c r="D338" i="12"/>
  <c r="AC186" i="12"/>
  <c r="D337" i="12"/>
  <c r="AC185" i="12"/>
  <c r="D336" i="12"/>
  <c r="AC184" i="12"/>
  <c r="D335" i="12"/>
  <c r="AC183" i="12"/>
  <c r="D334" i="12"/>
  <c r="AC182" i="12"/>
  <c r="D333" i="12"/>
  <c r="AC181" i="12"/>
  <c r="D332" i="12"/>
  <c r="AC180" i="12"/>
  <c r="D331" i="12"/>
  <c r="AC179" i="12"/>
  <c r="D330" i="12"/>
  <c r="AC178" i="12"/>
  <c r="D329" i="12"/>
  <c r="AC177" i="12"/>
  <c r="D328" i="12"/>
  <c r="AC176" i="12"/>
  <c r="D112" i="12"/>
  <c r="AC175" i="12"/>
  <c r="D327" i="12"/>
  <c r="AC174" i="12"/>
  <c r="D326" i="12"/>
  <c r="AC173" i="12"/>
  <c r="D111" i="12"/>
  <c r="AC172" i="12"/>
  <c r="D325" i="12"/>
  <c r="AC171" i="12"/>
  <c r="D324" i="12"/>
  <c r="AC170" i="12"/>
  <c r="D110" i="12"/>
  <c r="AC169" i="12"/>
  <c r="D109" i="12"/>
  <c r="AC168" i="12"/>
  <c r="D323" i="12"/>
  <c r="AC167" i="12"/>
  <c r="D322" i="12"/>
  <c r="AC166" i="12"/>
  <c r="D321" i="12"/>
  <c r="AC165" i="12"/>
  <c r="D108" i="12"/>
  <c r="AC164" i="12"/>
  <c r="D320" i="12"/>
  <c r="AC163" i="12"/>
  <c r="D319" i="12"/>
  <c r="AC162" i="12"/>
  <c r="D318" i="12"/>
  <c r="AC161" i="12"/>
  <c r="D317" i="12"/>
  <c r="AC160" i="12"/>
  <c r="D107" i="12"/>
  <c r="AC159" i="12"/>
  <c r="D106" i="12"/>
  <c r="AC158" i="12"/>
  <c r="D13" i="12"/>
  <c r="AC157" i="12"/>
  <c r="D105" i="12"/>
  <c r="AC156" i="12"/>
  <c r="D12" i="12"/>
  <c r="AC155" i="12"/>
  <c r="D316" i="12"/>
  <c r="AC154" i="12"/>
  <c r="D104" i="12"/>
  <c r="AC153" i="12"/>
  <c r="D315" i="12"/>
  <c r="AC152" i="12"/>
  <c r="D103" i="12"/>
  <c r="AC151" i="12"/>
  <c r="D102" i="12"/>
  <c r="AC150" i="12"/>
  <c r="D11" i="12"/>
  <c r="AC149" i="12"/>
  <c r="D314" i="12"/>
  <c r="AC148" i="12"/>
  <c r="D313" i="12"/>
  <c r="AC147" i="12"/>
  <c r="D312" i="12"/>
  <c r="AC146" i="12"/>
  <c r="D101" i="12"/>
  <c r="AC145" i="12"/>
  <c r="D311" i="12"/>
  <c r="AC144" i="12"/>
  <c r="D310" i="12"/>
  <c r="AC143" i="12"/>
  <c r="D100" i="12"/>
  <c r="AC142" i="12"/>
  <c r="D309" i="12"/>
  <c r="AC141" i="12"/>
  <c r="D308" i="12"/>
  <c r="AC140" i="12"/>
  <c r="D307" i="12"/>
  <c r="AC139" i="12"/>
  <c r="D306" i="12"/>
  <c r="AC138" i="12"/>
  <c r="D305" i="12"/>
  <c r="AC137" i="12"/>
  <c r="D99" i="12"/>
  <c r="AC136" i="12"/>
  <c r="D98" i="12"/>
  <c r="AC135" i="12"/>
  <c r="D97" i="12"/>
  <c r="AC134" i="12"/>
  <c r="D96" i="12"/>
  <c r="AC133" i="12"/>
  <c r="D95" i="12"/>
  <c r="AC132" i="12"/>
  <c r="D94" i="12"/>
  <c r="AC131" i="12"/>
  <c r="D304" i="12"/>
  <c r="AC130" i="12"/>
  <c r="D303" i="12"/>
  <c r="AC129" i="12"/>
  <c r="D302" i="12"/>
  <c r="AC128" i="12"/>
  <c r="D301" i="12"/>
  <c r="AC127" i="12"/>
  <c r="D300" i="12"/>
  <c r="AC126" i="12"/>
  <c r="D299" i="12"/>
  <c r="AC125" i="12"/>
  <c r="D298" i="12"/>
  <c r="AC124" i="12"/>
  <c r="D297" i="12"/>
  <c r="AC123" i="12"/>
  <c r="D296" i="12"/>
  <c r="AC122" i="12"/>
  <c r="D295" i="12"/>
  <c r="AC121" i="12"/>
  <c r="D294" i="12"/>
  <c r="AC120" i="12"/>
  <c r="D293" i="12"/>
  <c r="AC119" i="12"/>
  <c r="D93" i="12"/>
  <c r="AC118" i="12"/>
  <c r="D92" i="12"/>
  <c r="AC117" i="12"/>
  <c r="D292" i="12"/>
  <c r="AC116" i="12"/>
  <c r="D91" i="12"/>
  <c r="AC115" i="12"/>
  <c r="D90" i="12"/>
  <c r="AC114" i="12"/>
  <c r="D89" i="12"/>
  <c r="AC113" i="12"/>
  <c r="D10" i="12"/>
  <c r="AC112" i="12"/>
  <c r="D9" i="12"/>
  <c r="AC111" i="12"/>
  <c r="D88" i="12"/>
  <c r="AC110" i="12"/>
  <c r="D87" i="12"/>
  <c r="AC109" i="12"/>
  <c r="D86" i="12"/>
  <c r="AC108" i="12"/>
  <c r="D85" i="12"/>
  <c r="AC107" i="12"/>
  <c r="D84" i="12"/>
  <c r="AC106" i="12"/>
  <c r="D83" i="12"/>
  <c r="AC105" i="12"/>
  <c r="D82" i="12"/>
  <c r="AC104" i="12"/>
  <c r="D81" i="12"/>
  <c r="AC103" i="12"/>
  <c r="D80" i="12"/>
  <c r="AC102" i="12"/>
  <c r="D291" i="12"/>
  <c r="AC101" i="12"/>
  <c r="D79" i="12"/>
  <c r="AC100" i="12"/>
  <c r="D78" i="12"/>
  <c r="AC99" i="12"/>
  <c r="D77" i="12"/>
  <c r="AC98" i="12"/>
  <c r="D8" i="12"/>
  <c r="AC97" i="12"/>
  <c r="D76" i="12"/>
  <c r="AC96" i="12"/>
  <c r="D7" i="12"/>
  <c r="AC95" i="12"/>
  <c r="D75" i="12"/>
  <c r="AC94" i="12"/>
  <c r="D74" i="12"/>
  <c r="AC93" i="12"/>
  <c r="D73" i="12"/>
  <c r="AC92" i="12"/>
  <c r="D72" i="12"/>
  <c r="AC91" i="12"/>
  <c r="D71" i="12"/>
  <c r="AC90" i="12"/>
  <c r="D6" i="12"/>
  <c r="AC89" i="12"/>
  <c r="D5" i="12"/>
  <c r="AC88" i="12"/>
  <c r="D290" i="12"/>
  <c r="AC87" i="12"/>
  <c r="D289" i="12"/>
  <c r="AC86" i="12"/>
  <c r="D288" i="12"/>
  <c r="AC85" i="12"/>
  <c r="D287" i="12"/>
  <c r="AC84" i="12"/>
  <c r="D286" i="12"/>
  <c r="AC83" i="12"/>
  <c r="D285" i="12"/>
  <c r="AC82" i="12"/>
  <c r="D284" i="12"/>
  <c r="AC81" i="12"/>
  <c r="D283" i="12"/>
  <c r="AC80" i="12"/>
  <c r="D282" i="12"/>
  <c r="AC79" i="12"/>
  <c r="D281" i="12"/>
  <c r="AC78" i="12"/>
  <c r="D280" i="12"/>
  <c r="AC77" i="12"/>
  <c r="D279" i="12"/>
  <c r="AC76" i="12"/>
  <c r="D278" i="12"/>
  <c r="AC75" i="12"/>
  <c r="D277" i="12"/>
  <c r="AC74" i="12"/>
  <c r="D276" i="12"/>
  <c r="AC73" i="12"/>
  <c r="D275" i="12"/>
  <c r="AC72" i="12"/>
  <c r="D274" i="12"/>
  <c r="AC71" i="12"/>
  <c r="D70" i="12"/>
  <c r="AC70" i="12"/>
  <c r="D69" i="12"/>
  <c r="AC69" i="12"/>
  <c r="D68" i="12"/>
  <c r="AC68" i="12"/>
  <c r="D273" i="12"/>
  <c r="AC67" i="12"/>
  <c r="D272" i="12"/>
  <c r="AC66" i="12"/>
  <c r="D271" i="12"/>
  <c r="AC65" i="12"/>
  <c r="D270" i="12"/>
  <c r="AC64" i="12"/>
  <c r="D67" i="12"/>
  <c r="AC63" i="12"/>
  <c r="D66" i="12"/>
  <c r="AC62" i="12"/>
  <c r="D65" i="12"/>
  <c r="AC61" i="12"/>
  <c r="D64" i="12"/>
  <c r="AC60" i="12"/>
  <c r="D63" i="12"/>
  <c r="AC59" i="12"/>
  <c r="D62" i="12"/>
  <c r="AC58" i="12"/>
  <c r="D61" i="12"/>
  <c r="AC57" i="12"/>
  <c r="D60" i="12"/>
  <c r="AC56" i="12"/>
  <c r="D269" i="12"/>
  <c r="AC55" i="12"/>
  <c r="D268" i="12"/>
  <c r="AC54" i="12"/>
  <c r="D267" i="12"/>
  <c r="AC53" i="12"/>
  <c r="D266" i="12"/>
  <c r="AC52" i="12"/>
  <c r="D265" i="12"/>
  <c r="AC51" i="12"/>
  <c r="D59" i="12"/>
  <c r="AC50" i="12"/>
  <c r="D264" i="12"/>
  <c r="AC49" i="12"/>
  <c r="D263" i="12"/>
  <c r="AC48" i="12"/>
  <c r="D262" i="12"/>
  <c r="AC47" i="12"/>
  <c r="D261" i="12"/>
  <c r="AC46" i="12"/>
  <c r="D58" i="12"/>
  <c r="AC45" i="12"/>
  <c r="D260" i="12"/>
  <c r="AC44" i="12"/>
  <c r="D259" i="12"/>
  <c r="AC43" i="12"/>
  <c r="D258" i="12"/>
  <c r="AC42" i="12"/>
  <c r="D257" i="12"/>
  <c r="AC41" i="12"/>
  <c r="D57" i="12"/>
  <c r="AC40" i="12"/>
  <c r="D56" i="12"/>
  <c r="AC39" i="12"/>
  <c r="D55" i="12"/>
  <c r="AC38" i="12"/>
  <c r="D54" i="12"/>
  <c r="AC37" i="12"/>
  <c r="D53" i="12"/>
  <c r="AC36" i="12"/>
  <c r="D52" i="12"/>
  <c r="AC35" i="12"/>
  <c r="D4" i="12"/>
  <c r="AC34" i="12"/>
  <c r="D256" i="12"/>
  <c r="AC33" i="12"/>
  <c r="D51" i="12"/>
  <c r="AC32" i="12"/>
  <c r="D50" i="12"/>
  <c r="AC31" i="12"/>
  <c r="D49" i="12"/>
  <c r="AC30" i="12"/>
  <c r="D48" i="12"/>
  <c r="AC29" i="12"/>
  <c r="D47" i="12"/>
  <c r="AC28" i="12"/>
  <c r="D255" i="12"/>
  <c r="AC27" i="12"/>
  <c r="D254" i="12"/>
  <c r="AC26" i="12"/>
  <c r="D253" i="12"/>
  <c r="AC25" i="12"/>
  <c r="D46" i="12"/>
  <c r="AC24" i="12"/>
  <c r="D45" i="12"/>
  <c r="AC23" i="12"/>
  <c r="D44" i="12"/>
  <c r="AC22" i="12"/>
  <c r="D43" i="12"/>
  <c r="AC21" i="12"/>
  <c r="D42" i="12"/>
  <c r="AC20" i="12"/>
  <c r="D41" i="12"/>
  <c r="AC19" i="12"/>
  <c r="D252" i="12"/>
  <c r="AC18" i="12"/>
  <c r="D251" i="12"/>
  <c r="AC17" i="12"/>
  <c r="D40" i="12"/>
  <c r="AC16" i="12"/>
  <c r="D250" i="12"/>
  <c r="AC15" i="12"/>
  <c r="D249" i="12"/>
  <c r="AC14" i="12"/>
  <c r="D248" i="12"/>
  <c r="AC13" i="12"/>
  <c r="D39" i="12"/>
  <c r="AP12" i="12"/>
  <c r="AC12" i="12"/>
  <c r="D38" i="12"/>
  <c r="AP11" i="12"/>
  <c r="AC11" i="12"/>
  <c r="D247" i="12"/>
  <c r="AP10" i="12"/>
  <c r="AC10" i="12"/>
  <c r="R10" i="12"/>
  <c r="R22" i="13" s="1"/>
  <c r="D37" i="12"/>
  <c r="AP9" i="12"/>
  <c r="AC9" i="12"/>
  <c r="D246" i="12"/>
  <c r="AP8" i="12"/>
  <c r="AC8" i="12"/>
  <c r="D245" i="12"/>
  <c r="AP7" i="12"/>
  <c r="AC7" i="12"/>
  <c r="D36" i="12"/>
  <c r="AP6" i="12"/>
  <c r="AC6" i="12"/>
  <c r="D3" i="12"/>
  <c r="AP5" i="12"/>
  <c r="AC5" i="12"/>
  <c r="K5" i="12"/>
  <c r="D244" i="12"/>
  <c r="AP4" i="12"/>
  <c r="AC4" i="12"/>
  <c r="V4" i="12"/>
  <c r="V5" i="12" s="1"/>
  <c r="K4" i="12"/>
  <c r="D35" i="12"/>
  <c r="K3" i="12"/>
  <c r="D34" i="12"/>
  <c r="R10" i="11"/>
  <c r="R34" i="13" s="1"/>
  <c r="K4" i="11"/>
  <c r="K5" i="11"/>
  <c r="K3" i="11"/>
  <c r="D35" i="11"/>
  <c r="D298" i="11"/>
  <c r="D3" i="11"/>
  <c r="D36" i="11"/>
  <c r="D299" i="11"/>
  <c r="D300" i="11"/>
  <c r="D37" i="11"/>
  <c r="D301" i="11"/>
  <c r="D38" i="11"/>
  <c r="D39" i="11"/>
  <c r="D302" i="11"/>
  <c r="D303" i="11"/>
  <c r="D244" i="11"/>
  <c r="D40" i="11"/>
  <c r="D245" i="11"/>
  <c r="D246" i="11"/>
  <c r="D41" i="11"/>
  <c r="D42" i="11"/>
  <c r="D43" i="11"/>
  <c r="D44" i="11"/>
  <c r="D247" i="11"/>
  <c r="D45" i="11"/>
  <c r="D248" i="11"/>
  <c r="D46" i="11"/>
  <c r="D249" i="11"/>
  <c r="D47" i="11"/>
  <c r="D250" i="11"/>
  <c r="D48" i="11"/>
  <c r="D49" i="11"/>
  <c r="D50" i="11"/>
  <c r="D51" i="11"/>
  <c r="D52" i="11"/>
  <c r="D53" i="11"/>
  <c r="D4" i="11"/>
  <c r="D54" i="11"/>
  <c r="D55" i="11"/>
  <c r="D56" i="11"/>
  <c r="D251" i="11"/>
  <c r="D57" i="11"/>
  <c r="D304" i="11"/>
  <c r="D305" i="11"/>
  <c r="D252" i="11"/>
  <c r="D58" i="11"/>
  <c r="D306" i="11"/>
  <c r="D307" i="11"/>
  <c r="D308" i="11"/>
  <c r="D309" i="11"/>
  <c r="D59" i="11"/>
  <c r="D310" i="11"/>
  <c r="D311" i="11"/>
  <c r="D312" i="11"/>
  <c r="D313" i="11"/>
  <c r="D314" i="11"/>
  <c r="D60" i="11"/>
  <c r="D61" i="11"/>
  <c r="D62" i="11"/>
  <c r="D63" i="11"/>
  <c r="D253" i="11"/>
  <c r="D254" i="11"/>
  <c r="D64" i="11"/>
  <c r="D65" i="11"/>
  <c r="D66" i="11"/>
  <c r="D67" i="11"/>
  <c r="D255" i="11"/>
  <c r="D256" i="11"/>
  <c r="D68" i="11"/>
  <c r="D69" i="11"/>
  <c r="D70" i="11"/>
  <c r="D315" i="11"/>
  <c r="D316" i="11"/>
  <c r="D317" i="11"/>
  <c r="D318" i="11"/>
  <c r="D257" i="11"/>
  <c r="D258" i="11"/>
  <c r="D319" i="11"/>
  <c r="D320" i="11"/>
  <c r="D321" i="11"/>
  <c r="D322" i="11"/>
  <c r="D323" i="11"/>
  <c r="D324" i="11"/>
  <c r="D325" i="11"/>
  <c r="D326" i="11"/>
  <c r="D327" i="11"/>
  <c r="D328" i="11"/>
  <c r="D329" i="11"/>
  <c r="D5" i="11"/>
  <c r="D6" i="11"/>
  <c r="D71" i="11"/>
  <c r="D72" i="11"/>
  <c r="D73" i="11"/>
  <c r="D74" i="11"/>
  <c r="D75" i="11"/>
  <c r="D7" i="11"/>
  <c r="D76" i="11"/>
  <c r="D8" i="11"/>
  <c r="D77" i="11"/>
  <c r="D259" i="11"/>
  <c r="D78" i="11"/>
  <c r="D79" i="11"/>
  <c r="D80" i="11"/>
  <c r="D81" i="11"/>
  <c r="D82" i="11"/>
  <c r="D83" i="11"/>
  <c r="D84" i="11"/>
  <c r="D85" i="11"/>
  <c r="D86" i="11"/>
  <c r="D87" i="11"/>
  <c r="D88" i="11"/>
  <c r="D9" i="11"/>
  <c r="D10" i="11"/>
  <c r="D89" i="11"/>
  <c r="D90" i="11"/>
  <c r="D260" i="11"/>
  <c r="D91" i="11"/>
  <c r="D92" i="11"/>
  <c r="D93" i="11"/>
  <c r="D330" i="11"/>
  <c r="D331" i="11"/>
  <c r="D332" i="11"/>
  <c r="D333" i="11"/>
  <c r="D334" i="11"/>
  <c r="D335" i="11"/>
  <c r="D336" i="11"/>
  <c r="D337" i="11"/>
  <c r="D338" i="11"/>
  <c r="D339" i="11"/>
  <c r="D340" i="11"/>
  <c r="D341" i="11"/>
  <c r="D94" i="11"/>
  <c r="D95" i="11"/>
  <c r="D96" i="11"/>
  <c r="D97" i="11"/>
  <c r="D98" i="11"/>
  <c r="D99" i="11"/>
  <c r="D342" i="11"/>
  <c r="D343" i="11"/>
  <c r="D344" i="11"/>
  <c r="D345" i="11"/>
  <c r="D346" i="11"/>
  <c r="D100" i="11"/>
  <c r="D347" i="11"/>
  <c r="D348" i="11"/>
  <c r="D261" i="11"/>
  <c r="D101" i="11"/>
  <c r="D349" i="11"/>
  <c r="D350" i="11"/>
  <c r="D11" i="11"/>
  <c r="D102" i="11"/>
  <c r="D103" i="11"/>
  <c r="D351" i="11"/>
  <c r="D104" i="11"/>
  <c r="D352" i="11"/>
  <c r="D105" i="11"/>
  <c r="D12" i="11"/>
  <c r="D106" i="11"/>
  <c r="D107" i="11"/>
  <c r="D13" i="11"/>
  <c r="D353" i="11"/>
  <c r="D354" i="11"/>
  <c r="D355" i="11"/>
  <c r="D356" i="11"/>
  <c r="D108" i="11"/>
  <c r="D357" i="11"/>
  <c r="D358" i="11"/>
  <c r="D359" i="11"/>
  <c r="D109" i="11"/>
  <c r="D110" i="11"/>
  <c r="D360" i="11"/>
  <c r="D361" i="11"/>
  <c r="D111" i="11"/>
  <c r="D362" i="11"/>
  <c r="D363" i="11"/>
  <c r="D112" i="11"/>
  <c r="D364" i="11"/>
  <c r="D365" i="11"/>
  <c r="D366" i="11"/>
  <c r="D367" i="11"/>
  <c r="D368" i="11"/>
  <c r="D369" i="11"/>
  <c r="D370" i="11"/>
  <c r="D371" i="11"/>
  <c r="D372" i="11"/>
  <c r="D373" i="11"/>
  <c r="D374" i="11"/>
  <c r="D375" i="11"/>
  <c r="D376" i="11"/>
  <c r="D377" i="11"/>
  <c r="D378" i="11"/>
  <c r="D379" i="11"/>
  <c r="D262" i="11"/>
  <c r="D14" i="11"/>
  <c r="D113" i="11"/>
  <c r="D15" i="11"/>
  <c r="D114" i="11"/>
  <c r="D115" i="11"/>
  <c r="D116" i="11"/>
  <c r="D117" i="11"/>
  <c r="D118" i="11"/>
  <c r="D119" i="11"/>
  <c r="D120" i="11"/>
  <c r="D16" i="11"/>
  <c r="D121" i="11"/>
  <c r="D122" i="11"/>
  <c r="D123" i="11"/>
  <c r="D124" i="11"/>
  <c r="D125" i="11"/>
  <c r="D126" i="11"/>
  <c r="D127" i="11"/>
  <c r="D128" i="11"/>
  <c r="D129" i="11"/>
  <c r="D130" i="11"/>
  <c r="D131" i="11"/>
  <c r="D132" i="11"/>
  <c r="D380" i="11"/>
  <c r="D133" i="11"/>
  <c r="D134" i="11"/>
  <c r="D135" i="11"/>
  <c r="D136" i="11"/>
  <c r="D263" i="11"/>
  <c r="D264" i="11"/>
  <c r="D137" i="11"/>
  <c r="D138" i="11"/>
  <c r="D139" i="11"/>
  <c r="D140" i="11"/>
  <c r="D141" i="11"/>
  <c r="D265" i="11"/>
  <c r="D142" i="11"/>
  <c r="D143" i="11"/>
  <c r="D144" i="11"/>
  <c r="D266" i="11"/>
  <c r="D145" i="11"/>
  <c r="D146" i="11"/>
  <c r="D381" i="11"/>
  <c r="D382" i="11"/>
  <c r="D383" i="11"/>
  <c r="D384" i="11"/>
  <c r="D385" i="11"/>
  <c r="D267" i="11"/>
  <c r="D268" i="11"/>
  <c r="D147" i="11"/>
  <c r="D386" i="11"/>
  <c r="D148" i="11"/>
  <c r="D387" i="11"/>
  <c r="D388" i="11"/>
  <c r="D269" i="11"/>
  <c r="D149" i="11"/>
  <c r="D389" i="11"/>
  <c r="D150" i="11"/>
  <c r="D151" i="11"/>
  <c r="D390" i="11"/>
  <c r="D152" i="11"/>
  <c r="D391" i="11"/>
  <c r="D153" i="11"/>
  <c r="D270" i="11"/>
  <c r="D392" i="11"/>
  <c r="D393" i="11"/>
  <c r="D154" i="11"/>
  <c r="D155" i="11"/>
  <c r="D271" i="11"/>
  <c r="D272" i="11"/>
  <c r="D156" i="11"/>
  <c r="D273" i="11"/>
  <c r="D274" i="11"/>
  <c r="D275" i="11"/>
  <c r="D276" i="11"/>
  <c r="D394" i="11"/>
  <c r="D395" i="11"/>
  <c r="D396" i="11"/>
  <c r="D397" i="11"/>
  <c r="D398" i="11"/>
  <c r="D157" i="11"/>
  <c r="D158" i="11"/>
  <c r="D159" i="11"/>
  <c r="D399" i="11"/>
  <c r="D277" i="11"/>
  <c r="D278" i="11"/>
  <c r="D400" i="11"/>
  <c r="D401" i="11"/>
  <c r="D402" i="11"/>
  <c r="D403" i="11"/>
  <c r="D404" i="11"/>
  <c r="D405" i="11"/>
  <c r="D406" i="11"/>
  <c r="D160" i="11"/>
  <c r="D407" i="11"/>
  <c r="D161" i="11"/>
  <c r="D162" i="11"/>
  <c r="D163" i="11"/>
  <c r="D164" i="11"/>
  <c r="D165" i="11"/>
  <c r="D166" i="11"/>
  <c r="D167" i="11"/>
  <c r="D408" i="11"/>
  <c r="D409" i="11"/>
  <c r="D410" i="11"/>
  <c r="D168" i="11"/>
  <c r="D169" i="11"/>
  <c r="D170" i="11"/>
  <c r="D171" i="11"/>
  <c r="D172" i="11"/>
  <c r="D173" i="11"/>
  <c r="D174" i="11"/>
  <c r="D175" i="11"/>
  <c r="D176" i="11"/>
  <c r="D177" i="11"/>
  <c r="D178" i="11"/>
  <c r="D179" i="11"/>
  <c r="D180" i="11"/>
  <c r="D181" i="11"/>
  <c r="D182" i="11"/>
  <c r="D17" i="11"/>
  <c r="D18" i="11"/>
  <c r="D183" i="11"/>
  <c r="D19" i="11"/>
  <c r="D184" i="11"/>
  <c r="D411" i="11"/>
  <c r="D412" i="11"/>
  <c r="D279" i="11"/>
  <c r="D413" i="11"/>
  <c r="D414" i="11"/>
  <c r="D185" i="11"/>
  <c r="D415" i="11"/>
  <c r="D416" i="11"/>
  <c r="D186" i="11"/>
  <c r="D280" i="11"/>
  <c r="D187" i="11"/>
  <c r="D188" i="11"/>
  <c r="D189" i="11"/>
  <c r="D281" i="11"/>
  <c r="D190" i="11"/>
  <c r="D282" i="11"/>
  <c r="D191" i="11"/>
  <c r="D417" i="11"/>
  <c r="D192" i="11"/>
  <c r="D193" i="11"/>
  <c r="D194" i="11"/>
  <c r="D195" i="11"/>
  <c r="D283" i="11"/>
  <c r="D196" i="11"/>
  <c r="D197" i="11"/>
  <c r="D198" i="11"/>
  <c r="D199" i="11"/>
  <c r="D200" i="11"/>
  <c r="D201" i="11"/>
  <c r="D202" i="11"/>
  <c r="D203" i="11"/>
  <c r="D204" i="11"/>
  <c r="D205" i="11"/>
  <c r="D206" i="11"/>
  <c r="D207" i="11"/>
  <c r="D418" i="11"/>
  <c r="D419" i="11"/>
  <c r="D420" i="11"/>
  <c r="D20" i="11"/>
  <c r="D208" i="11"/>
  <c r="D209" i="11"/>
  <c r="D21" i="11"/>
  <c r="D210" i="11"/>
  <c r="D421" i="11"/>
  <c r="D422" i="11"/>
  <c r="D423" i="11"/>
  <c r="D211" i="11"/>
  <c r="D212" i="11"/>
  <c r="D213" i="11"/>
  <c r="D424" i="11"/>
  <c r="D425" i="11"/>
  <c r="D214" i="11"/>
  <c r="D426" i="11"/>
  <c r="D427" i="11"/>
  <c r="D428" i="11"/>
  <c r="D429" i="11"/>
  <c r="D430" i="11"/>
  <c r="D431" i="11"/>
  <c r="D432" i="11"/>
  <c r="D433" i="11"/>
  <c r="D434" i="11"/>
  <c r="D284" i="11"/>
  <c r="D215" i="11"/>
  <c r="D435" i="11"/>
  <c r="D285" i="11"/>
  <c r="D216" i="11"/>
  <c r="D286" i="11"/>
  <c r="D217" i="11"/>
  <c r="D287" i="11"/>
  <c r="D288" i="11"/>
  <c r="D218" i="11"/>
  <c r="D219" i="11"/>
  <c r="D220" i="11"/>
  <c r="D289" i="11"/>
  <c r="D221" i="11"/>
  <c r="D290" i="11"/>
  <c r="D222" i="11"/>
  <c r="D223" i="11"/>
  <c r="D291" i="11"/>
  <c r="D22" i="11"/>
  <c r="D23" i="11"/>
  <c r="D24" i="11"/>
  <c r="D224" i="11"/>
  <c r="D225" i="11"/>
  <c r="D226" i="11"/>
  <c r="D292" i="11"/>
  <c r="D293" i="11"/>
  <c r="D227" i="11"/>
  <c r="D228" i="11"/>
  <c r="D229" i="11"/>
  <c r="D230" i="11"/>
  <c r="D231" i="11"/>
  <c r="D294" i="11"/>
  <c r="D232" i="11"/>
  <c r="D233" i="11"/>
  <c r="D295" i="11"/>
  <c r="D234" i="11"/>
  <c r="D235" i="11"/>
  <c r="D25" i="11"/>
  <c r="D236" i="11"/>
  <c r="D26" i="11"/>
  <c r="D237" i="11"/>
  <c r="D238" i="11"/>
  <c r="D239" i="11"/>
  <c r="D27" i="11"/>
  <c r="D28" i="11"/>
  <c r="D296" i="11"/>
  <c r="D240" i="11"/>
  <c r="D29" i="11"/>
  <c r="D30" i="11"/>
  <c r="D31" i="11"/>
  <c r="D32" i="11"/>
  <c r="D241" i="11"/>
  <c r="D33" i="11"/>
  <c r="D242" i="11"/>
  <c r="D243" i="11"/>
  <c r="D436" i="11"/>
  <c r="D437" i="11"/>
  <c r="D297" i="11"/>
  <c r="D438" i="11"/>
  <c r="D439" i="11"/>
  <c r="D440" i="11"/>
  <c r="D441" i="11"/>
  <c r="D34" i="11"/>
  <c r="AQ5" i="11"/>
  <c r="AQ6" i="11"/>
  <c r="AQ7" i="11"/>
  <c r="AQ8" i="11"/>
  <c r="AQ9" i="11"/>
  <c r="AQ10" i="11"/>
  <c r="AQ11" i="11"/>
  <c r="AQ12" i="11"/>
  <c r="AQ4" i="11"/>
  <c r="AC279" i="11"/>
  <c r="AC278" i="11"/>
  <c r="AC277" i="11"/>
  <c r="AC276" i="11"/>
  <c r="AC275" i="11"/>
  <c r="AC274" i="11"/>
  <c r="AC273" i="11"/>
  <c r="AC271" i="11"/>
  <c r="AC266" i="11"/>
  <c r="AC272" i="11"/>
  <c r="AC270" i="11"/>
  <c r="AC269" i="11"/>
  <c r="AC268" i="11"/>
  <c r="AC267" i="11"/>
  <c r="AC265" i="11"/>
  <c r="AC264" i="11"/>
  <c r="AC263" i="11"/>
  <c r="AC262" i="11"/>
  <c r="AC261" i="11"/>
  <c r="AC260" i="11"/>
  <c r="AC259" i="11"/>
  <c r="AC258" i="11"/>
  <c r="AC257" i="11"/>
  <c r="AC256" i="11"/>
  <c r="AC255" i="11"/>
  <c r="AC254" i="11"/>
  <c r="AC253" i="11"/>
  <c r="AC252" i="11"/>
  <c r="AC251" i="11"/>
  <c r="AC250" i="11"/>
  <c r="AC249" i="11"/>
  <c r="AC248" i="11"/>
  <c r="AC247" i="11"/>
  <c r="AC246" i="11"/>
  <c r="AC245" i="11"/>
  <c r="AC244" i="11"/>
  <c r="AC243" i="11"/>
  <c r="AC242" i="11"/>
  <c r="AC241" i="11"/>
  <c r="AC240" i="11"/>
  <c r="AC239" i="11"/>
  <c r="AC238" i="11"/>
  <c r="AC237" i="11"/>
  <c r="AC236" i="11"/>
  <c r="AC235" i="11"/>
  <c r="AC234" i="11"/>
  <c r="AC233" i="11"/>
  <c r="AC232" i="11"/>
  <c r="AC231" i="11"/>
  <c r="AC230" i="11"/>
  <c r="AC229" i="11"/>
  <c r="AC228" i="11"/>
  <c r="AC227" i="11"/>
  <c r="AC226" i="11"/>
  <c r="AC225" i="11"/>
  <c r="AC224" i="11"/>
  <c r="AC223" i="11"/>
  <c r="AC222" i="11"/>
  <c r="AC221" i="11"/>
  <c r="AC220" i="11"/>
  <c r="AC219" i="11"/>
  <c r="AC218" i="11"/>
  <c r="AC217" i="11"/>
  <c r="AC216" i="11"/>
  <c r="AC215" i="11"/>
  <c r="AC214" i="11"/>
  <c r="AC213" i="11"/>
  <c r="AC212" i="11"/>
  <c r="AC211" i="11"/>
  <c r="AC210" i="11"/>
  <c r="AC209" i="11"/>
  <c r="AC208" i="11"/>
  <c r="AC207" i="11"/>
  <c r="AC206" i="11"/>
  <c r="AC205" i="11"/>
  <c r="AC204" i="11"/>
  <c r="AC203" i="11"/>
  <c r="AC202" i="11"/>
  <c r="AC201" i="11"/>
  <c r="AC200" i="11"/>
  <c r="AC199" i="11"/>
  <c r="AC198" i="11"/>
  <c r="AC197" i="11"/>
  <c r="AC196" i="11"/>
  <c r="AC195" i="11"/>
  <c r="AC194" i="11"/>
  <c r="AC193" i="11"/>
  <c r="AC192" i="11"/>
  <c r="AC191" i="11"/>
  <c r="AC190" i="11"/>
  <c r="AC189" i="11"/>
  <c r="AC188" i="11"/>
  <c r="AC187" i="11"/>
  <c r="AC186" i="11"/>
  <c r="AC185" i="11"/>
  <c r="AC184" i="11"/>
  <c r="AC183" i="11"/>
  <c r="AC182" i="11"/>
  <c r="AC181" i="11"/>
  <c r="AC180" i="11"/>
  <c r="AC179" i="11"/>
  <c r="AC178" i="11"/>
  <c r="AC177" i="11"/>
  <c r="AC176" i="11"/>
  <c r="AC175" i="11"/>
  <c r="AC174" i="11"/>
  <c r="AC173" i="11"/>
  <c r="AC172" i="11"/>
  <c r="AC171" i="11"/>
  <c r="AC170" i="11"/>
  <c r="AC169" i="11"/>
  <c r="AC168" i="11"/>
  <c r="AC167" i="11"/>
  <c r="AC166" i="11"/>
  <c r="AC165" i="11"/>
  <c r="AC164" i="11"/>
  <c r="AC163" i="11"/>
  <c r="AC162" i="11"/>
  <c r="AC161" i="11"/>
  <c r="AC160" i="11"/>
  <c r="AC159" i="11"/>
  <c r="AC158" i="11"/>
  <c r="AC157" i="11"/>
  <c r="AC156" i="11"/>
  <c r="AC155" i="11"/>
  <c r="AC154" i="11"/>
  <c r="AC153" i="11"/>
  <c r="AC152" i="11"/>
  <c r="AC151" i="11"/>
  <c r="AC150" i="11"/>
  <c r="AC149" i="11"/>
  <c r="AC148" i="11"/>
  <c r="AC147" i="11"/>
  <c r="AC146" i="11"/>
  <c r="AC145" i="11"/>
  <c r="AC144" i="11"/>
  <c r="AC143" i="11"/>
  <c r="AC142" i="11"/>
  <c r="AC141" i="11"/>
  <c r="AC140" i="11"/>
  <c r="AC139" i="11"/>
  <c r="AC138" i="11"/>
  <c r="AC137" i="11"/>
  <c r="AC136" i="11"/>
  <c r="AC135" i="11"/>
  <c r="AC134" i="11"/>
  <c r="AC133" i="11"/>
  <c r="AC132" i="11"/>
  <c r="AC131" i="11"/>
  <c r="AC130" i="11"/>
  <c r="AC129" i="11"/>
  <c r="AC128" i="11"/>
  <c r="AC127" i="11"/>
  <c r="AC126" i="11"/>
  <c r="AC125" i="11"/>
  <c r="AC124" i="11"/>
  <c r="AC123" i="11"/>
  <c r="AC122" i="11"/>
  <c r="AC121" i="11"/>
  <c r="AC120" i="11"/>
  <c r="AC119" i="11"/>
  <c r="AC118" i="11"/>
  <c r="AC117" i="11"/>
  <c r="AC116" i="11"/>
  <c r="AC115" i="11"/>
  <c r="AC114" i="11"/>
  <c r="AC113" i="11"/>
  <c r="AC112" i="11"/>
  <c r="AC111" i="11"/>
  <c r="AC110" i="11"/>
  <c r="AC109" i="11"/>
  <c r="AC108" i="11"/>
  <c r="AC107" i="11"/>
  <c r="AC106" i="11"/>
  <c r="AC105" i="11"/>
  <c r="AC104" i="11"/>
  <c r="AC103" i="11"/>
  <c r="AC102" i="11"/>
  <c r="AC101" i="11"/>
  <c r="AC100" i="11"/>
  <c r="AC99" i="11"/>
  <c r="AC98" i="11"/>
  <c r="AC97" i="11"/>
  <c r="AC96" i="11"/>
  <c r="AC95" i="11"/>
  <c r="AC94" i="11"/>
  <c r="AC93" i="11"/>
  <c r="AC92" i="11"/>
  <c r="AC91" i="11"/>
  <c r="AC90" i="11"/>
  <c r="AC89" i="11"/>
  <c r="AC88" i="11"/>
  <c r="AC87" i="11"/>
  <c r="AC86" i="11"/>
  <c r="AC85" i="11"/>
  <c r="AC84" i="11"/>
  <c r="AC83" i="11"/>
  <c r="AC82" i="11"/>
  <c r="AC81" i="11"/>
  <c r="AC80" i="11"/>
  <c r="AC79" i="11"/>
  <c r="AC78" i="11"/>
  <c r="AC77" i="11"/>
  <c r="AC76" i="11"/>
  <c r="AC75" i="11"/>
  <c r="AC74" i="11"/>
  <c r="AC73" i="11"/>
  <c r="AC72" i="11"/>
  <c r="AC71" i="11"/>
  <c r="AC70" i="11"/>
  <c r="AC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20" i="11"/>
  <c r="AC19" i="11"/>
  <c r="AC18" i="11"/>
  <c r="AC17" i="11"/>
  <c r="AC16" i="11"/>
  <c r="AC15" i="11"/>
  <c r="AC14" i="11"/>
  <c r="AC13" i="11"/>
  <c r="AC12" i="11"/>
  <c r="AC11" i="11"/>
  <c r="AC10" i="11"/>
  <c r="AC9" i="11"/>
  <c r="AC8" i="11"/>
  <c r="AC7" i="11"/>
  <c r="AC6" i="11"/>
  <c r="AC5" i="11"/>
  <c r="AC4" i="11"/>
  <c r="Q5" i="11"/>
  <c r="Q29" i="13" s="1"/>
  <c r="Q6" i="11"/>
  <c r="Q30" i="13" s="1"/>
  <c r="Q53" i="13" s="1"/>
  <c r="Q7" i="11"/>
  <c r="Q31" i="13" s="1"/>
  <c r="Q8" i="11"/>
  <c r="Q32" i="13" s="1"/>
  <c r="Q4" i="11"/>
  <c r="Q28" i="13" s="1"/>
  <c r="P5" i="11"/>
  <c r="P29" i="13" s="1"/>
  <c r="P6" i="11"/>
  <c r="P30" i="13" s="1"/>
  <c r="P7" i="11"/>
  <c r="P31" i="13" s="1"/>
  <c r="P8" i="11"/>
  <c r="P32" i="13" s="1"/>
  <c r="P4" i="11"/>
  <c r="P28" i="13" s="1"/>
  <c r="O5" i="11"/>
  <c r="O29" i="13" s="1"/>
  <c r="O6" i="11"/>
  <c r="O30" i="13" s="1"/>
  <c r="O7" i="11"/>
  <c r="O31" i="13" s="1"/>
  <c r="O8" i="11"/>
  <c r="O32" i="13" s="1"/>
  <c r="O55" i="13" s="1"/>
  <c r="O4" i="11"/>
  <c r="O28" i="13" s="1"/>
  <c r="N5" i="11"/>
  <c r="N29" i="13" s="1"/>
  <c r="N6" i="11"/>
  <c r="N30" i="13" s="1"/>
  <c r="N7" i="11"/>
  <c r="N31" i="13" s="1"/>
  <c r="N8" i="11"/>
  <c r="N32" i="13" s="1"/>
  <c r="N4" i="11"/>
  <c r="N28" i="13" s="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 i="4"/>
  <c r="P45" i="13" l="1"/>
  <c r="O44" i="13"/>
  <c r="Q42" i="13"/>
  <c r="N52" i="13"/>
  <c r="Q55" i="13"/>
  <c r="O54" i="13"/>
  <c r="Q52" i="13"/>
  <c r="P51" i="13"/>
  <c r="N53" i="13"/>
  <c r="Q51" i="13"/>
  <c r="N54" i="13"/>
  <c r="P52" i="13"/>
  <c r="O41" i="13"/>
  <c r="O53" i="13"/>
  <c r="N55" i="13"/>
  <c r="O42" i="13"/>
  <c r="O45" i="13"/>
  <c r="Q43" i="13"/>
  <c r="P54" i="13"/>
  <c r="O51" i="13"/>
  <c r="Q54" i="13"/>
  <c r="P41" i="13"/>
  <c r="P53" i="13"/>
  <c r="P44" i="13"/>
  <c r="Q44" i="13"/>
  <c r="O52" i="13"/>
  <c r="P55" i="13"/>
  <c r="P43" i="13"/>
  <c r="N43" i="13"/>
  <c r="Q41" i="13"/>
  <c r="N45" i="13"/>
  <c r="O43" i="13"/>
  <c r="N42" i="13"/>
  <c r="Q45" i="13"/>
  <c r="O9" i="14"/>
  <c r="O11" i="14" s="1"/>
  <c r="P9" i="14"/>
  <c r="P11" i="14" s="1"/>
  <c r="Q9" i="14"/>
  <c r="Q11" i="14" s="1"/>
  <c r="R8" i="14"/>
  <c r="S8" i="14" s="1"/>
  <c r="R7" i="14"/>
  <c r="S7" i="14" s="1"/>
  <c r="AE81" i="14"/>
  <c r="AD81" i="14" s="1"/>
  <c r="AE37" i="14"/>
  <c r="AD37" i="14" s="1"/>
  <c r="AE4" i="14"/>
  <c r="AD4" i="14" s="1"/>
  <c r="AE6" i="14"/>
  <c r="AD6" i="14" s="1"/>
  <c r="AE7" i="14"/>
  <c r="AD7" i="14" s="1"/>
  <c r="AE12" i="14"/>
  <c r="AD12" i="14" s="1"/>
  <c r="AE34" i="14"/>
  <c r="AD34" i="14" s="1"/>
  <c r="AE38" i="14"/>
  <c r="AD38" i="14" s="1"/>
  <c r="AE42" i="14"/>
  <c r="AD42" i="14" s="1"/>
  <c r="AE46" i="14"/>
  <c r="AD46" i="14" s="1"/>
  <c r="AE50" i="14"/>
  <c r="AD50" i="14" s="1"/>
  <c r="AE54" i="14"/>
  <c r="AD54" i="14" s="1"/>
  <c r="AE58" i="14"/>
  <c r="AD58" i="14" s="1"/>
  <c r="AE62" i="14"/>
  <c r="AD62" i="14" s="1"/>
  <c r="AE66" i="14"/>
  <c r="AD66" i="14" s="1"/>
  <c r="AE70" i="14"/>
  <c r="AD70" i="14" s="1"/>
  <c r="AE74" i="14"/>
  <c r="AD74" i="14" s="1"/>
  <c r="AE78" i="14"/>
  <c r="AD78" i="14" s="1"/>
  <c r="AE82" i="14"/>
  <c r="AD82" i="14" s="1"/>
  <c r="AE96" i="14"/>
  <c r="AD96" i="14" s="1"/>
  <c r="AE115" i="14"/>
  <c r="AD115" i="14" s="1"/>
  <c r="AE163" i="14"/>
  <c r="AD163" i="14" s="1"/>
  <c r="AE127" i="14"/>
  <c r="AD127" i="14" s="1"/>
  <c r="AE19" i="14"/>
  <c r="AD19" i="14" s="1"/>
  <c r="AE25" i="14"/>
  <c r="AD25" i="14" s="1"/>
  <c r="AE31" i="14"/>
  <c r="AD31" i="14" s="1"/>
  <c r="AE106" i="14"/>
  <c r="AD106" i="14" s="1"/>
  <c r="AE137" i="14"/>
  <c r="AD137" i="14" s="1"/>
  <c r="AE185" i="14"/>
  <c r="AD185" i="14" s="1"/>
  <c r="AE233" i="14"/>
  <c r="AD233" i="14" s="1"/>
  <c r="AE28" i="14"/>
  <c r="AD28" i="14" s="1"/>
  <c r="AE92" i="14"/>
  <c r="AD92" i="14" s="1"/>
  <c r="AE102" i="14"/>
  <c r="AD102" i="14" s="1"/>
  <c r="AE223" i="14"/>
  <c r="AD223" i="14" s="1"/>
  <c r="AE35" i="14"/>
  <c r="AD35" i="14" s="1"/>
  <c r="AE39" i="14"/>
  <c r="AD39" i="14" s="1"/>
  <c r="AE51" i="14"/>
  <c r="AD51" i="14" s="1"/>
  <c r="AE55" i="14"/>
  <c r="AD55" i="14" s="1"/>
  <c r="AE59" i="14"/>
  <c r="AD59" i="14" s="1"/>
  <c r="AE63" i="14"/>
  <c r="AD63" i="14" s="1"/>
  <c r="AE67" i="14"/>
  <c r="AD67" i="14" s="1"/>
  <c r="AE71" i="14"/>
  <c r="AD71" i="14" s="1"/>
  <c r="AE75" i="14"/>
  <c r="AD75" i="14" s="1"/>
  <c r="AE79" i="14"/>
  <c r="AD79" i="14" s="1"/>
  <c r="AE83" i="14"/>
  <c r="AD83" i="14" s="1"/>
  <c r="AE88" i="14"/>
  <c r="AD88" i="14" s="1"/>
  <c r="AE117" i="14"/>
  <c r="AD117" i="14" s="1"/>
  <c r="AE123" i="14"/>
  <c r="AD123" i="14" s="1"/>
  <c r="AE144" i="14"/>
  <c r="AD144" i="14" s="1"/>
  <c r="AE165" i="14"/>
  <c r="AD165" i="14" s="1"/>
  <c r="AE171" i="14"/>
  <c r="AD171" i="14" s="1"/>
  <c r="AE192" i="14"/>
  <c r="AD192" i="14" s="1"/>
  <c r="AE213" i="14"/>
  <c r="AD213" i="14" s="1"/>
  <c r="AE219" i="14"/>
  <c r="AD219" i="14" s="1"/>
  <c r="AE175" i="14"/>
  <c r="AD175" i="14" s="1"/>
  <c r="AE5" i="14"/>
  <c r="AD5" i="14" s="1"/>
  <c r="AE11" i="14"/>
  <c r="AD11" i="14" s="1"/>
  <c r="V5" i="14"/>
  <c r="W4" i="14"/>
  <c r="W5" i="14" s="1"/>
  <c r="AE21" i="14"/>
  <c r="AD21" i="14" s="1"/>
  <c r="AE32" i="14"/>
  <c r="AD32" i="14" s="1"/>
  <c r="AE98" i="14"/>
  <c r="AD98" i="14" s="1"/>
  <c r="AE133" i="14"/>
  <c r="AD133" i="14" s="1"/>
  <c r="AE154" i="14"/>
  <c r="AD154" i="14" s="1"/>
  <c r="AE181" i="14"/>
  <c r="AD181" i="14" s="1"/>
  <c r="AE202" i="14"/>
  <c r="AD202" i="14" s="1"/>
  <c r="AE43" i="14"/>
  <c r="AD43" i="14" s="1"/>
  <c r="AE26" i="14"/>
  <c r="AD26" i="14" s="1"/>
  <c r="AE29" i="14"/>
  <c r="AD29" i="14" s="1"/>
  <c r="AE36" i="14"/>
  <c r="AD36" i="14" s="1"/>
  <c r="AE40" i="14"/>
  <c r="AD40" i="14" s="1"/>
  <c r="AE44" i="14"/>
  <c r="AD44" i="14" s="1"/>
  <c r="AE48" i="14"/>
  <c r="AD48" i="14" s="1"/>
  <c r="AE52" i="14"/>
  <c r="AD52" i="14" s="1"/>
  <c r="AE56" i="14"/>
  <c r="AD56" i="14" s="1"/>
  <c r="AE60" i="14"/>
  <c r="AD60" i="14" s="1"/>
  <c r="AE64" i="14"/>
  <c r="AD64" i="14" s="1"/>
  <c r="AE68" i="14"/>
  <c r="AD68" i="14" s="1"/>
  <c r="AE72" i="14"/>
  <c r="AD72" i="14" s="1"/>
  <c r="AE76" i="14"/>
  <c r="AD76" i="14" s="1"/>
  <c r="AE80" i="14"/>
  <c r="AD80" i="14" s="1"/>
  <c r="AE84" i="14"/>
  <c r="AD84" i="14" s="1"/>
  <c r="AE108" i="14"/>
  <c r="AD108" i="14" s="1"/>
  <c r="AE139" i="14"/>
  <c r="AD139" i="14" s="1"/>
  <c r="AE187" i="14"/>
  <c r="AD187" i="14" s="1"/>
  <c r="R4" i="14"/>
  <c r="S4" i="14" s="1"/>
  <c r="AE23" i="14"/>
  <c r="AD23" i="14" s="1"/>
  <c r="AE47" i="14"/>
  <c r="AD47" i="14" s="1"/>
  <c r="R6" i="14"/>
  <c r="S6" i="14" s="1"/>
  <c r="AE94" i="14"/>
  <c r="AD94" i="14" s="1"/>
  <c r="AE113" i="14"/>
  <c r="AD113" i="14" s="1"/>
  <c r="AE161" i="14"/>
  <c r="AD161" i="14" s="1"/>
  <c r="AE209" i="14"/>
  <c r="AD209" i="14" s="1"/>
  <c r="AE257" i="14"/>
  <c r="AD257" i="14" s="1"/>
  <c r="AE10" i="14"/>
  <c r="AD10" i="14" s="1"/>
  <c r="AE13" i="14"/>
  <c r="AD13" i="14" s="1"/>
  <c r="AE24" i="14"/>
  <c r="AD24" i="14" s="1"/>
  <c r="AE33" i="14"/>
  <c r="AD33" i="14" s="1"/>
  <c r="AE104" i="14"/>
  <c r="AD104" i="14" s="1"/>
  <c r="R5" i="14"/>
  <c r="S5" i="14" s="1"/>
  <c r="N9" i="14"/>
  <c r="AE27" i="14"/>
  <c r="AD27" i="14" s="1"/>
  <c r="AE30" i="14"/>
  <c r="AD30" i="14" s="1"/>
  <c r="AE90" i="14"/>
  <c r="AD90" i="14" s="1"/>
  <c r="AE130" i="14"/>
  <c r="AD130" i="14" s="1"/>
  <c r="AE151" i="14"/>
  <c r="AD151" i="14" s="1"/>
  <c r="AE157" i="14"/>
  <c r="AD157" i="14" s="1"/>
  <c r="AE178" i="14"/>
  <c r="AD178" i="14" s="1"/>
  <c r="AE199" i="14"/>
  <c r="AD199" i="14" s="1"/>
  <c r="AE226" i="14"/>
  <c r="AD226" i="14" s="1"/>
  <c r="AE247" i="14"/>
  <c r="AD247" i="14" s="1"/>
  <c r="AE16" i="14"/>
  <c r="AD16" i="14" s="1"/>
  <c r="AE20" i="14"/>
  <c r="AD20" i="14" s="1"/>
  <c r="AE41" i="14"/>
  <c r="AD41" i="14" s="1"/>
  <c r="AE45" i="14"/>
  <c r="AD45" i="14" s="1"/>
  <c r="AE49" i="14"/>
  <c r="AD49" i="14" s="1"/>
  <c r="AE53" i="14"/>
  <c r="AD53" i="14" s="1"/>
  <c r="AE57" i="14"/>
  <c r="AD57" i="14" s="1"/>
  <c r="AE61" i="14"/>
  <c r="AD61" i="14" s="1"/>
  <c r="AE65" i="14"/>
  <c r="AD65" i="14" s="1"/>
  <c r="AE69" i="14"/>
  <c r="AD69" i="14" s="1"/>
  <c r="AE73" i="14"/>
  <c r="AD73" i="14" s="1"/>
  <c r="AE77" i="14"/>
  <c r="AD77" i="14" s="1"/>
  <c r="AE100" i="14"/>
  <c r="AD100" i="14" s="1"/>
  <c r="AE120" i="14"/>
  <c r="AD120" i="14" s="1"/>
  <c r="AE141" i="14"/>
  <c r="AD141" i="14" s="1"/>
  <c r="AE147" i="14"/>
  <c r="AD147" i="14" s="1"/>
  <c r="AE168" i="14"/>
  <c r="AD168" i="14" s="1"/>
  <c r="AE189" i="14"/>
  <c r="AD189" i="14" s="1"/>
  <c r="AE195" i="14"/>
  <c r="AD195" i="14" s="1"/>
  <c r="AE216" i="14"/>
  <c r="AD216" i="14" s="1"/>
  <c r="AE279" i="14"/>
  <c r="AD279" i="14" s="1"/>
  <c r="AE277" i="14"/>
  <c r="AD277" i="14" s="1"/>
  <c r="AE275" i="14"/>
  <c r="AD275" i="14" s="1"/>
  <c r="AE253" i="14"/>
  <c r="AD253" i="14" s="1"/>
  <c r="AE229" i="14"/>
  <c r="AD229" i="14" s="1"/>
  <c r="AE205" i="14"/>
  <c r="AD205" i="14" s="1"/>
  <c r="AE263" i="14"/>
  <c r="AD263" i="14" s="1"/>
  <c r="AE239" i="14"/>
  <c r="AD239" i="14" s="1"/>
  <c r="AE273" i="14"/>
  <c r="AD273" i="14" s="1"/>
  <c r="AE249" i="14"/>
  <c r="AD249" i="14" s="1"/>
  <c r="AE225" i="14"/>
  <c r="AD225" i="14" s="1"/>
  <c r="AE201" i="14"/>
  <c r="AD201" i="14" s="1"/>
  <c r="AE177" i="14"/>
  <c r="AD177" i="14" s="1"/>
  <c r="AE153" i="14"/>
  <c r="AD153" i="14" s="1"/>
  <c r="AE129" i="14"/>
  <c r="AD129" i="14" s="1"/>
  <c r="AE109" i="14"/>
  <c r="AD109" i="14" s="1"/>
  <c r="AE107" i="14"/>
  <c r="AD107" i="14" s="1"/>
  <c r="AE105" i="14"/>
  <c r="AD105" i="14" s="1"/>
  <c r="AE103" i="14"/>
  <c r="AD103" i="14" s="1"/>
  <c r="AE101" i="14"/>
  <c r="AD101" i="14" s="1"/>
  <c r="AE99" i="14"/>
  <c r="AD99" i="14" s="1"/>
  <c r="AE97" i="14"/>
  <c r="AD97" i="14" s="1"/>
  <c r="AE95" i="14"/>
  <c r="AD95" i="14" s="1"/>
  <c r="AE93" i="14"/>
  <c r="AD93" i="14" s="1"/>
  <c r="AE91" i="14"/>
  <c r="AD91" i="14" s="1"/>
  <c r="AE89" i="14"/>
  <c r="AD89" i="14" s="1"/>
  <c r="AE87" i="14"/>
  <c r="AD87" i="14" s="1"/>
  <c r="AE85" i="14"/>
  <c r="AD85" i="14" s="1"/>
  <c r="AE259" i="14"/>
  <c r="AD259" i="14" s="1"/>
  <c r="AE235" i="14"/>
  <c r="AD235" i="14" s="1"/>
  <c r="AE17" i="14"/>
  <c r="AD17" i="14" s="1"/>
  <c r="AE15" i="14"/>
  <c r="AD15" i="14" s="1"/>
  <c r="AE269" i="14"/>
  <c r="AD269" i="14" s="1"/>
  <c r="AE245" i="14"/>
  <c r="AD245" i="14" s="1"/>
  <c r="AE221" i="14"/>
  <c r="AD221" i="14" s="1"/>
  <c r="AE197" i="14"/>
  <c r="AD197" i="14" s="1"/>
  <c r="AE173" i="14"/>
  <c r="AD173" i="14" s="1"/>
  <c r="AE149" i="14"/>
  <c r="AD149" i="14" s="1"/>
  <c r="AE125" i="14"/>
  <c r="AD125" i="14" s="1"/>
  <c r="AE22" i="14"/>
  <c r="AD22" i="14" s="1"/>
  <c r="AE255" i="14"/>
  <c r="AD255" i="14" s="1"/>
  <c r="AE231" i="14"/>
  <c r="AD231" i="14" s="1"/>
  <c r="AE207" i="14"/>
  <c r="AD207" i="14" s="1"/>
  <c r="AE183" i="14"/>
  <c r="AD183" i="14" s="1"/>
  <c r="AE159" i="14"/>
  <c r="AD159" i="14" s="1"/>
  <c r="AE135" i="14"/>
  <c r="AD135" i="14" s="1"/>
  <c r="AE111" i="14"/>
  <c r="AD111" i="14" s="1"/>
  <c r="AE265" i="14"/>
  <c r="AD265" i="14" s="1"/>
  <c r="AE241" i="14"/>
  <c r="AD241" i="14" s="1"/>
  <c r="AE251" i="14"/>
  <c r="AD251" i="14" s="1"/>
  <c r="AE227" i="14"/>
  <c r="AD227" i="14" s="1"/>
  <c r="AE203" i="14"/>
  <c r="AD203" i="14" s="1"/>
  <c r="AE179" i="14"/>
  <c r="AD179" i="14" s="1"/>
  <c r="AE155" i="14"/>
  <c r="AD155" i="14" s="1"/>
  <c r="AE131" i="14"/>
  <c r="AD131" i="14" s="1"/>
  <c r="AE261" i="14"/>
  <c r="AD261" i="14" s="1"/>
  <c r="AE237" i="14"/>
  <c r="AD237" i="14" s="1"/>
  <c r="AE271" i="14"/>
  <c r="AD271" i="14" s="1"/>
  <c r="AE267" i="14"/>
  <c r="AD267" i="14" s="1"/>
  <c r="AE243" i="14"/>
  <c r="AD243" i="14" s="1"/>
  <c r="AE18" i="14"/>
  <c r="AD18" i="14" s="1"/>
  <c r="AE14" i="14"/>
  <c r="AD14" i="14" s="1"/>
  <c r="AE8" i="14"/>
  <c r="AD8" i="14" s="1"/>
  <c r="AE9" i="14"/>
  <c r="AD9" i="14" s="1"/>
  <c r="AE86" i="14"/>
  <c r="AD86" i="14" s="1"/>
  <c r="AE110" i="14"/>
  <c r="AD110" i="14" s="1"/>
  <c r="AE116" i="14"/>
  <c r="AD116" i="14" s="1"/>
  <c r="AE140" i="14"/>
  <c r="AD140" i="14" s="1"/>
  <c r="AE164" i="14"/>
  <c r="AD164" i="14" s="1"/>
  <c r="AE188" i="14"/>
  <c r="AD188" i="14" s="1"/>
  <c r="AE212" i="14"/>
  <c r="AD212" i="14" s="1"/>
  <c r="AE236" i="14"/>
  <c r="AD236" i="14" s="1"/>
  <c r="AE134" i="14"/>
  <c r="AD134" i="14" s="1"/>
  <c r="AE158" i="14"/>
  <c r="AD158" i="14" s="1"/>
  <c r="AE182" i="14"/>
  <c r="AD182" i="14" s="1"/>
  <c r="AE206" i="14"/>
  <c r="AD206" i="14" s="1"/>
  <c r="AE230" i="14"/>
  <c r="AD230" i="14" s="1"/>
  <c r="AE124" i="14"/>
  <c r="AD124" i="14" s="1"/>
  <c r="AE148" i="14"/>
  <c r="AD148" i="14" s="1"/>
  <c r="AE172" i="14"/>
  <c r="AD172" i="14" s="1"/>
  <c r="AE196" i="14"/>
  <c r="AD196" i="14" s="1"/>
  <c r="AE220" i="14"/>
  <c r="AD220" i="14" s="1"/>
  <c r="AE114" i="14"/>
  <c r="AD114" i="14" s="1"/>
  <c r="AE121" i="14"/>
  <c r="AD121" i="14" s="1"/>
  <c r="AE138" i="14"/>
  <c r="AD138" i="14" s="1"/>
  <c r="AE145" i="14"/>
  <c r="AD145" i="14" s="1"/>
  <c r="AE162" i="14"/>
  <c r="AD162" i="14" s="1"/>
  <c r="AE169" i="14"/>
  <c r="AD169" i="14" s="1"/>
  <c r="AE186" i="14"/>
  <c r="AD186" i="14" s="1"/>
  <c r="AE193" i="14"/>
  <c r="AD193" i="14" s="1"/>
  <c r="AE210" i="14"/>
  <c r="AD210" i="14" s="1"/>
  <c r="AE217" i="14"/>
  <c r="AD217" i="14" s="1"/>
  <c r="AE234" i="14"/>
  <c r="AD234" i="14" s="1"/>
  <c r="AE128" i="14"/>
  <c r="AD128" i="14" s="1"/>
  <c r="AE152" i="14"/>
  <c r="AD152" i="14" s="1"/>
  <c r="AE176" i="14"/>
  <c r="AD176" i="14" s="1"/>
  <c r="AE200" i="14"/>
  <c r="AD200" i="14" s="1"/>
  <c r="AE224" i="14"/>
  <c r="AD224" i="14" s="1"/>
  <c r="AE118" i="14"/>
  <c r="AD118" i="14" s="1"/>
  <c r="AE142" i="14"/>
  <c r="AD142" i="14" s="1"/>
  <c r="AE166" i="14"/>
  <c r="AD166" i="14" s="1"/>
  <c r="AE190" i="14"/>
  <c r="AD190" i="14" s="1"/>
  <c r="AE214" i="14"/>
  <c r="AD214" i="14" s="1"/>
  <c r="AE132" i="14"/>
  <c r="AD132" i="14" s="1"/>
  <c r="AE156" i="14"/>
  <c r="AD156" i="14" s="1"/>
  <c r="AE180" i="14"/>
  <c r="AD180" i="14" s="1"/>
  <c r="AE204" i="14"/>
  <c r="AD204" i="14" s="1"/>
  <c r="AE211" i="14"/>
  <c r="AD211" i="14" s="1"/>
  <c r="AE228" i="14"/>
  <c r="AD228" i="14" s="1"/>
  <c r="AE122" i="14"/>
  <c r="AD122" i="14" s="1"/>
  <c r="AE146" i="14"/>
  <c r="AD146" i="14" s="1"/>
  <c r="AE170" i="14"/>
  <c r="AD170" i="14" s="1"/>
  <c r="AE194" i="14"/>
  <c r="AD194" i="14" s="1"/>
  <c r="AE218" i="14"/>
  <c r="AD218" i="14" s="1"/>
  <c r="AE112" i="14"/>
  <c r="AD112" i="14" s="1"/>
  <c r="AE119" i="14"/>
  <c r="AD119" i="14" s="1"/>
  <c r="AE136" i="14"/>
  <c r="AD136" i="14" s="1"/>
  <c r="AE143" i="14"/>
  <c r="AD143" i="14" s="1"/>
  <c r="AE160" i="14"/>
  <c r="AD160" i="14" s="1"/>
  <c r="AE167" i="14"/>
  <c r="AD167" i="14" s="1"/>
  <c r="AE184" i="14"/>
  <c r="AD184" i="14" s="1"/>
  <c r="AE191" i="14"/>
  <c r="AD191" i="14" s="1"/>
  <c r="AE208" i="14"/>
  <c r="AD208" i="14" s="1"/>
  <c r="AE215" i="14"/>
  <c r="AD215" i="14" s="1"/>
  <c r="AE232" i="14"/>
  <c r="AD232" i="14" s="1"/>
  <c r="AE126" i="14"/>
  <c r="AD126" i="14" s="1"/>
  <c r="AE150" i="14"/>
  <c r="AD150" i="14" s="1"/>
  <c r="AE174" i="14"/>
  <c r="AD174" i="14" s="1"/>
  <c r="AE198" i="14"/>
  <c r="AD198" i="14" s="1"/>
  <c r="AE222" i="14"/>
  <c r="AD222" i="14" s="1"/>
  <c r="AE238" i="14"/>
  <c r="AD238" i="14" s="1"/>
  <c r="AE240" i="14"/>
  <c r="AD240" i="14" s="1"/>
  <c r="AE242" i="14"/>
  <c r="AD242" i="14" s="1"/>
  <c r="AE244" i="14"/>
  <c r="AD244" i="14" s="1"/>
  <c r="AE246" i="14"/>
  <c r="AD246" i="14" s="1"/>
  <c r="AE248" i="14"/>
  <c r="AD248" i="14" s="1"/>
  <c r="AE250" i="14"/>
  <c r="AD250" i="14" s="1"/>
  <c r="AE252" i="14"/>
  <c r="AD252" i="14" s="1"/>
  <c r="AE254" i="14"/>
  <c r="AD254" i="14" s="1"/>
  <c r="AE256" i="14"/>
  <c r="AD256" i="14" s="1"/>
  <c r="AE258" i="14"/>
  <c r="AD258" i="14" s="1"/>
  <c r="AE260" i="14"/>
  <c r="AD260" i="14" s="1"/>
  <c r="AE262" i="14"/>
  <c r="AD262" i="14" s="1"/>
  <c r="AE264" i="14"/>
  <c r="AD264" i="14" s="1"/>
  <c r="AE266" i="14"/>
  <c r="AD266" i="14" s="1"/>
  <c r="AE268" i="14"/>
  <c r="AD268" i="14" s="1"/>
  <c r="AE270" i="14"/>
  <c r="AD270" i="14" s="1"/>
  <c r="AE272" i="14"/>
  <c r="AD272" i="14" s="1"/>
  <c r="AE274" i="14"/>
  <c r="AD274" i="14" s="1"/>
  <c r="AE276" i="14"/>
  <c r="AD276" i="14" s="1"/>
  <c r="AE278" i="14"/>
  <c r="AD278" i="14" s="1"/>
  <c r="N9" i="12"/>
  <c r="N21" i="13" s="1"/>
  <c r="N46" i="13" s="1"/>
  <c r="W4" i="11"/>
  <c r="R8" i="12"/>
  <c r="R20" i="13" s="1"/>
  <c r="R45" i="13" s="1"/>
  <c r="N16" i="13"/>
  <c r="R5" i="12"/>
  <c r="R17" i="13" s="1"/>
  <c r="R42" i="13" s="1"/>
  <c r="Q9" i="12"/>
  <c r="O9" i="12"/>
  <c r="O9" i="11"/>
  <c r="R5" i="11"/>
  <c r="AE4" i="12"/>
  <c r="S8" i="12"/>
  <c r="S20" i="13" s="1"/>
  <c r="S45" i="13" s="1"/>
  <c r="W4" i="12"/>
  <c r="AF6" i="12"/>
  <c r="AE134" i="12"/>
  <c r="AF7" i="12"/>
  <c r="AE117" i="12"/>
  <c r="AE138" i="12"/>
  <c r="AF52" i="12"/>
  <c r="AE22" i="12"/>
  <c r="AF9" i="12"/>
  <c r="AF51" i="12"/>
  <c r="AF29" i="12"/>
  <c r="AF17" i="12"/>
  <c r="AF82" i="12"/>
  <c r="AE39" i="12"/>
  <c r="AE56" i="12"/>
  <c r="AE72" i="12"/>
  <c r="AF76" i="12"/>
  <c r="AE76" i="12"/>
  <c r="AF79" i="12"/>
  <c r="AE96" i="12"/>
  <c r="AF117" i="12"/>
  <c r="AE156" i="12"/>
  <c r="AF22" i="12"/>
  <c r="AE27" i="12"/>
  <c r="AE34" i="12"/>
  <c r="AF39" i="12"/>
  <c r="AF72" i="12"/>
  <c r="AF93" i="12"/>
  <c r="AE135" i="12"/>
  <c r="AF138" i="12"/>
  <c r="AF149" i="12"/>
  <c r="AE149" i="12"/>
  <c r="AF11" i="12"/>
  <c r="AE11" i="12"/>
  <c r="AF218" i="12"/>
  <c r="AF4" i="12"/>
  <c r="AG4" i="12" s="1"/>
  <c r="AD4" i="12" s="1"/>
  <c r="AE15" i="12"/>
  <c r="AF20" i="12"/>
  <c r="AE20" i="12"/>
  <c r="AF32" i="12"/>
  <c r="AE32" i="12"/>
  <c r="AE37" i="12"/>
  <c r="AE46" i="12"/>
  <c r="AF53" i="12"/>
  <c r="AE53" i="12"/>
  <c r="AF56" i="12"/>
  <c r="AE70" i="12"/>
  <c r="AF83" i="12"/>
  <c r="AE83" i="12"/>
  <c r="AF128" i="12"/>
  <c r="AE128" i="12"/>
  <c r="AF36" i="12"/>
  <c r="AE36" i="12"/>
  <c r="AF5" i="12"/>
  <c r="AE5" i="12"/>
  <c r="R6" i="12"/>
  <c r="AF60" i="12"/>
  <c r="AE60" i="12"/>
  <c r="AF73" i="12"/>
  <c r="AE104" i="12"/>
  <c r="AF111" i="12"/>
  <c r="AE111" i="12"/>
  <c r="AF115" i="12"/>
  <c r="AE115" i="12"/>
  <c r="AE153" i="12"/>
  <c r="AF23" i="12"/>
  <c r="AE28" i="12"/>
  <c r="AE44" i="12"/>
  <c r="AE63" i="12"/>
  <c r="AF67" i="12"/>
  <c r="AE67" i="12"/>
  <c r="AF70" i="12"/>
  <c r="AE90" i="12"/>
  <c r="AE94" i="12"/>
  <c r="AF94" i="12"/>
  <c r="AE132" i="12"/>
  <c r="AF153" i="12"/>
  <c r="AE176" i="12"/>
  <c r="AE16" i="12"/>
  <c r="AF30" i="12"/>
  <c r="AF54" i="12"/>
  <c r="AF63" i="12"/>
  <c r="AF90" i="12"/>
  <c r="AF108" i="12"/>
  <c r="AF161" i="12"/>
  <c r="R4" i="12"/>
  <c r="AE6" i="12"/>
  <c r="R7" i="12"/>
  <c r="AE9" i="12"/>
  <c r="AF26" i="12"/>
  <c r="AE26" i="12"/>
  <c r="AF28" i="12"/>
  <c r="AF41" i="12"/>
  <c r="AE41" i="12"/>
  <c r="AF44" i="12"/>
  <c r="AE61" i="12"/>
  <c r="AF74" i="12"/>
  <c r="AE74" i="12"/>
  <c r="AE88" i="12"/>
  <c r="AF16" i="12"/>
  <c r="AF48" i="12"/>
  <c r="AE48" i="12"/>
  <c r="AF64" i="12"/>
  <c r="AF91" i="12"/>
  <c r="AE98" i="12"/>
  <c r="AE102" i="12"/>
  <c r="AE119" i="12"/>
  <c r="AE140" i="12"/>
  <c r="AF147" i="12"/>
  <c r="AE147" i="12"/>
  <c r="AF151" i="12"/>
  <c r="AE151" i="12"/>
  <c r="AF200" i="12"/>
  <c r="AF14" i="12"/>
  <c r="AE14" i="12"/>
  <c r="AE21" i="12"/>
  <c r="AE51" i="12"/>
  <c r="AE81" i="12"/>
  <c r="AF85" i="12"/>
  <c r="AE85" i="12"/>
  <c r="AF88" i="12"/>
  <c r="AF126" i="12"/>
  <c r="AE126" i="12"/>
  <c r="AF130" i="12"/>
  <c r="AE130" i="12"/>
  <c r="P9" i="12"/>
  <c r="AE12" i="12"/>
  <c r="AE33" i="12"/>
  <c r="AF42" i="12"/>
  <c r="AF81" i="12"/>
  <c r="AE99" i="12"/>
  <c r="AF102" i="12"/>
  <c r="AF113" i="12"/>
  <c r="AE113" i="12"/>
  <c r="AE123" i="12"/>
  <c r="AE144" i="12"/>
  <c r="AF159" i="12"/>
  <c r="AE159" i="12"/>
  <c r="AF18" i="12"/>
  <c r="AE7" i="12"/>
  <c r="AE25" i="12"/>
  <c r="AE19" i="12"/>
  <c r="AE13" i="12"/>
  <c r="AF12" i="12"/>
  <c r="AF278" i="12"/>
  <c r="AF176" i="12"/>
  <c r="AE170" i="12"/>
  <c r="AE218" i="12"/>
  <c r="AE10" i="12"/>
  <c r="AE8" i="12"/>
  <c r="AE49" i="12"/>
  <c r="AE58" i="12"/>
  <c r="AF65" i="12"/>
  <c r="AE65" i="12"/>
  <c r="AE79" i="12"/>
  <c r="AF92" i="12"/>
  <c r="AE92" i="12"/>
  <c r="AF120" i="12"/>
  <c r="AE29" i="12"/>
  <c r="AE54" i="12"/>
  <c r="AF10" i="12"/>
  <c r="AF37" i="12"/>
  <c r="AF49" i="12"/>
  <c r="AF61" i="12"/>
  <c r="AF98" i="12"/>
  <c r="AF100" i="12"/>
  <c r="AE100" i="12"/>
  <c r="AF123" i="12"/>
  <c r="AF134" i="12"/>
  <c r="AF136" i="12"/>
  <c r="AE136" i="12"/>
  <c r="AE200" i="12"/>
  <c r="AF245" i="12"/>
  <c r="AF15" i="12"/>
  <c r="AF27" i="12"/>
  <c r="AF33" i="12"/>
  <c r="AF46" i="12"/>
  <c r="AF58" i="12"/>
  <c r="AF96" i="12"/>
  <c r="AF107" i="12"/>
  <c r="AF109" i="12"/>
  <c r="AE109" i="12"/>
  <c r="AF132" i="12"/>
  <c r="AF143" i="12"/>
  <c r="AF145" i="12"/>
  <c r="AE145" i="12"/>
  <c r="AF165" i="12"/>
  <c r="AE168" i="12"/>
  <c r="AF170" i="12"/>
  <c r="AE180" i="12"/>
  <c r="AF187" i="12"/>
  <c r="AE187" i="12"/>
  <c r="AF261" i="12"/>
  <c r="AF258" i="12"/>
  <c r="AF255" i="12"/>
  <c r="AF252" i="12"/>
  <c r="AE278" i="12"/>
  <c r="AE275" i="12"/>
  <c r="AE271" i="12"/>
  <c r="AE270" i="12"/>
  <c r="AE267" i="12"/>
  <c r="AE249" i="12"/>
  <c r="AE240" i="12"/>
  <c r="AE231" i="12"/>
  <c r="AE222" i="12"/>
  <c r="AE213" i="12"/>
  <c r="AE204" i="12"/>
  <c r="AE195" i="12"/>
  <c r="AF186" i="12"/>
  <c r="AE182" i="12"/>
  <c r="AE164" i="12"/>
  <c r="AF162" i="12"/>
  <c r="AF263" i="12"/>
  <c r="AF251" i="12"/>
  <c r="AF242" i="12"/>
  <c r="AF233" i="12"/>
  <c r="AF224" i="12"/>
  <c r="AF215" i="12"/>
  <c r="AF206" i="12"/>
  <c r="AF197" i="12"/>
  <c r="AF188" i="12"/>
  <c r="AE186" i="12"/>
  <c r="AE162" i="12"/>
  <c r="AF160" i="12"/>
  <c r="AE263" i="12"/>
  <c r="AE258" i="12"/>
  <c r="AE251" i="12"/>
  <c r="AE242" i="12"/>
  <c r="AE233" i="12"/>
  <c r="AE224" i="12"/>
  <c r="AE215" i="12"/>
  <c r="AE206" i="12"/>
  <c r="AE197" i="12"/>
  <c r="AE188" i="12"/>
  <c r="AF173" i="12"/>
  <c r="AF156" i="12"/>
  <c r="AF246" i="12"/>
  <c r="AF237" i="12"/>
  <c r="AF228" i="12"/>
  <c r="AF219" i="12"/>
  <c r="AF210" i="12"/>
  <c r="AF201" i="12"/>
  <c r="AF192" i="12"/>
  <c r="AE173" i="12"/>
  <c r="AF260" i="12"/>
  <c r="AE246" i="12"/>
  <c r="AE237" i="12"/>
  <c r="AE228" i="12"/>
  <c r="AE219" i="12"/>
  <c r="AE210" i="12"/>
  <c r="AE201" i="12"/>
  <c r="AE192" i="12"/>
  <c r="AF179" i="12"/>
  <c r="AF167" i="12"/>
  <c r="AE260" i="12"/>
  <c r="AE255" i="12"/>
  <c r="AF248" i="12"/>
  <c r="AF239" i="12"/>
  <c r="AF230" i="12"/>
  <c r="AF221" i="12"/>
  <c r="AF212" i="12"/>
  <c r="AF203" i="12"/>
  <c r="AF194" i="12"/>
  <c r="AE179" i="12"/>
  <c r="AE167" i="12"/>
  <c r="AE279" i="12"/>
  <c r="AE276" i="12"/>
  <c r="AE273" i="12"/>
  <c r="AE272" i="12"/>
  <c r="AE268" i="12"/>
  <c r="AE248" i="12"/>
  <c r="AE239" i="12"/>
  <c r="AE230" i="12"/>
  <c r="AE221" i="12"/>
  <c r="AE212" i="12"/>
  <c r="AE203" i="12"/>
  <c r="AE194" i="12"/>
  <c r="AF185" i="12"/>
  <c r="AE183" i="12"/>
  <c r="AF257" i="12"/>
  <c r="AF243" i="12"/>
  <c r="AF234" i="12"/>
  <c r="AF225" i="12"/>
  <c r="AF216" i="12"/>
  <c r="AF207" i="12"/>
  <c r="AF198" i="12"/>
  <c r="AF189" i="12"/>
  <c r="AE185" i="12"/>
  <c r="AE264" i="12"/>
  <c r="AE257" i="12"/>
  <c r="AE252" i="12"/>
  <c r="AE243" i="12"/>
  <c r="AE234" i="12"/>
  <c r="AE225" i="12"/>
  <c r="AE216" i="12"/>
  <c r="AE207" i="12"/>
  <c r="AE198" i="12"/>
  <c r="AE189" i="12"/>
  <c r="AF174" i="12"/>
  <c r="AF267" i="12"/>
  <c r="AE261" i="12"/>
  <c r="AE254" i="12"/>
  <c r="AF249" i="12"/>
  <c r="AF240" i="12"/>
  <c r="AF231" i="12"/>
  <c r="AF222" i="12"/>
  <c r="AF213" i="12"/>
  <c r="AF204" i="12"/>
  <c r="AF195" i="12"/>
  <c r="AF182" i="12"/>
  <c r="AF8" i="12"/>
  <c r="AF21" i="12"/>
  <c r="AF122" i="12"/>
  <c r="AF124" i="12"/>
  <c r="AE124" i="12"/>
  <c r="AE236" i="12"/>
  <c r="AF275" i="12"/>
  <c r="AE43" i="12"/>
  <c r="AE55" i="12"/>
  <c r="AE69" i="12"/>
  <c r="AF71" i="12"/>
  <c r="AE78" i="12"/>
  <c r="AF80" i="12"/>
  <c r="AE87" i="12"/>
  <c r="AF89" i="12"/>
  <c r="AF101" i="12"/>
  <c r="AF103" i="12"/>
  <c r="AE103" i="12"/>
  <c r="AE105" i="12"/>
  <c r="AE107" i="12"/>
  <c r="AF137" i="12"/>
  <c r="AF139" i="12"/>
  <c r="AE139" i="12"/>
  <c r="AE141" i="12"/>
  <c r="AE143" i="12"/>
  <c r="AE157" i="12"/>
  <c r="AE165" i="12"/>
  <c r="AF168" i="12"/>
  <c r="AF180" i="12"/>
  <c r="AE191" i="12"/>
  <c r="AF236" i="12"/>
  <c r="AE31" i="12"/>
  <c r="AE38" i="12"/>
  <c r="AF43" i="12"/>
  <c r="AE50" i="12"/>
  <c r="AF55" i="12"/>
  <c r="AE62" i="12"/>
  <c r="AF69" i="12"/>
  <c r="AF78" i="12"/>
  <c r="AF87" i="12"/>
  <c r="AF105" i="12"/>
  <c r="AF116" i="12"/>
  <c r="AF118" i="12"/>
  <c r="AE118" i="12"/>
  <c r="AE120" i="12"/>
  <c r="AE122" i="12"/>
  <c r="AF141" i="12"/>
  <c r="AF152" i="12"/>
  <c r="AF171" i="12"/>
  <c r="AE171" i="12"/>
  <c r="AE174" i="12"/>
  <c r="AF191" i="12"/>
  <c r="AF254" i="12"/>
  <c r="AF271" i="12"/>
  <c r="AF13" i="12"/>
  <c r="AF19" i="12"/>
  <c r="AF25" i="12"/>
  <c r="AF31" i="12"/>
  <c r="AF38" i="12"/>
  <c r="AE45" i="12"/>
  <c r="AF50" i="12"/>
  <c r="AE57" i="12"/>
  <c r="AF62" i="12"/>
  <c r="AE71" i="12"/>
  <c r="AE80" i="12"/>
  <c r="AE89" i="12"/>
  <c r="AF95" i="12"/>
  <c r="AF97" i="12"/>
  <c r="AE97" i="12"/>
  <c r="AE101" i="12"/>
  <c r="AF131" i="12"/>
  <c r="AF133" i="12"/>
  <c r="AE133" i="12"/>
  <c r="AE137" i="12"/>
  <c r="AF157" i="12"/>
  <c r="AE163" i="12"/>
  <c r="AF166" i="12"/>
  <c r="AE209" i="12"/>
  <c r="AE18" i="12"/>
  <c r="AE24" i="12"/>
  <c r="AE30" i="12"/>
  <c r="AE40" i="12"/>
  <c r="AF45" i="12"/>
  <c r="AE52" i="12"/>
  <c r="AF57" i="12"/>
  <c r="AE64" i="12"/>
  <c r="AE73" i="12"/>
  <c r="AE82" i="12"/>
  <c r="AE91" i="12"/>
  <c r="AE93" i="12"/>
  <c r="AF99" i="12"/>
  <c r="AF110" i="12"/>
  <c r="AF112" i="12"/>
  <c r="AE112" i="12"/>
  <c r="AE114" i="12"/>
  <c r="AE116" i="12"/>
  <c r="AF135" i="12"/>
  <c r="AF146" i="12"/>
  <c r="AF148" i="12"/>
  <c r="AE148" i="12"/>
  <c r="AE150" i="12"/>
  <c r="AE152" i="12"/>
  <c r="AF209" i="12"/>
  <c r="AF270" i="12"/>
  <c r="AF24" i="12"/>
  <c r="AE35" i="12"/>
  <c r="AF40" i="12"/>
  <c r="AE47" i="12"/>
  <c r="AE59" i="12"/>
  <c r="AE66" i="12"/>
  <c r="AF68" i="12"/>
  <c r="AE75" i="12"/>
  <c r="AF77" i="12"/>
  <c r="AE84" i="12"/>
  <c r="AF86" i="12"/>
  <c r="AE95" i="12"/>
  <c r="AF114" i="12"/>
  <c r="AF125" i="12"/>
  <c r="AF127" i="12"/>
  <c r="AE127" i="12"/>
  <c r="AE129" i="12"/>
  <c r="AE131" i="12"/>
  <c r="AF150" i="12"/>
  <c r="AF163" i="12"/>
  <c r="AE169" i="12"/>
  <c r="AF169" i="12"/>
  <c r="AE227" i="12"/>
  <c r="AE23" i="12"/>
  <c r="AF35" i="12"/>
  <c r="AF75" i="12"/>
  <c r="AF84" i="12"/>
  <c r="AF104" i="12"/>
  <c r="AF106" i="12"/>
  <c r="AE106" i="12"/>
  <c r="AE108" i="12"/>
  <c r="AE110" i="12"/>
  <c r="AF129" i="12"/>
  <c r="AF140" i="12"/>
  <c r="AF142" i="12"/>
  <c r="AE142" i="12"/>
  <c r="AE146" i="12"/>
  <c r="AE155" i="12"/>
  <c r="AF158" i="12"/>
  <c r="AE158" i="12"/>
  <c r="AF227" i="12"/>
  <c r="AE17" i="12"/>
  <c r="AF34" i="12"/>
  <c r="AE42" i="12"/>
  <c r="AF47" i="12"/>
  <c r="AF59" i="12"/>
  <c r="AF66" i="12"/>
  <c r="AE68" i="12"/>
  <c r="AE77" i="12"/>
  <c r="AE86" i="12"/>
  <c r="AF119" i="12"/>
  <c r="AF121" i="12"/>
  <c r="AE121" i="12"/>
  <c r="AE125" i="12"/>
  <c r="AF144" i="12"/>
  <c r="AF155" i="12"/>
  <c r="AE161" i="12"/>
  <c r="AF164" i="12"/>
  <c r="AF172" i="12"/>
  <c r="AE245" i="12"/>
  <c r="AE172" i="12"/>
  <c r="AF259" i="12"/>
  <c r="AE259" i="12"/>
  <c r="AF196" i="12"/>
  <c r="AE196" i="12"/>
  <c r="AF205" i="12"/>
  <c r="AE205" i="12"/>
  <c r="AF214" i="12"/>
  <c r="AE214" i="12"/>
  <c r="AF223" i="12"/>
  <c r="AE223" i="12"/>
  <c r="AF232" i="12"/>
  <c r="AE232" i="12"/>
  <c r="AF241" i="12"/>
  <c r="AE241" i="12"/>
  <c r="AF250" i="12"/>
  <c r="AE250" i="12"/>
  <c r="AF262" i="12"/>
  <c r="AE262" i="12"/>
  <c r="AF181" i="12"/>
  <c r="AE181" i="12"/>
  <c r="AE154" i="12"/>
  <c r="AF175" i="12"/>
  <c r="AE175" i="12"/>
  <c r="AF183" i="12"/>
  <c r="AF253" i="12"/>
  <c r="AE253" i="12"/>
  <c r="AF265" i="12"/>
  <c r="AE265" i="12"/>
  <c r="AE177" i="12"/>
  <c r="AF190" i="12"/>
  <c r="AE190" i="12"/>
  <c r="AF199" i="12"/>
  <c r="AE199" i="12"/>
  <c r="AF208" i="12"/>
  <c r="AE208" i="12"/>
  <c r="AF217" i="12"/>
  <c r="AE217" i="12"/>
  <c r="AF226" i="12"/>
  <c r="AE226" i="12"/>
  <c r="AF235" i="12"/>
  <c r="AE235" i="12"/>
  <c r="AF244" i="12"/>
  <c r="AE244" i="12"/>
  <c r="AF269" i="12"/>
  <c r="AE269" i="12"/>
  <c r="AF154" i="12"/>
  <c r="AE160" i="12"/>
  <c r="AF177" i="12"/>
  <c r="AF184" i="12"/>
  <c r="AE184" i="12"/>
  <c r="AF256" i="12"/>
  <c r="AE256" i="12"/>
  <c r="AE166" i="12"/>
  <c r="AF178" i="12"/>
  <c r="AE178" i="12"/>
  <c r="AF193" i="12"/>
  <c r="AE193" i="12"/>
  <c r="AF202" i="12"/>
  <c r="AE202" i="12"/>
  <c r="AF211" i="12"/>
  <c r="AE211" i="12"/>
  <c r="AF220" i="12"/>
  <c r="AE220" i="12"/>
  <c r="AF229" i="12"/>
  <c r="AE229" i="12"/>
  <c r="AF238" i="12"/>
  <c r="AE238" i="12"/>
  <c r="AF247" i="12"/>
  <c r="AE247" i="12"/>
  <c r="AE266" i="12"/>
  <c r="AE274" i="12"/>
  <c r="AE277" i="12"/>
  <c r="AF266" i="12"/>
  <c r="AF274" i="12"/>
  <c r="AF277" i="12"/>
  <c r="AF264" i="12"/>
  <c r="AF268" i="12"/>
  <c r="AF272" i="12"/>
  <c r="AF273" i="12"/>
  <c r="AF276" i="12"/>
  <c r="AF279" i="12"/>
  <c r="AG141" i="11"/>
  <c r="AG82" i="11"/>
  <c r="AF106" i="11"/>
  <c r="AG190" i="11"/>
  <c r="Q9" i="11"/>
  <c r="AG45" i="11"/>
  <c r="AG33" i="11"/>
  <c r="AG93" i="11"/>
  <c r="AG81" i="11"/>
  <c r="AG34" i="11"/>
  <c r="AG130" i="11"/>
  <c r="AG142" i="11"/>
  <c r="AG57" i="11"/>
  <c r="AG105" i="11"/>
  <c r="AF22" i="11"/>
  <c r="AF94" i="11"/>
  <c r="AF95" i="11"/>
  <c r="AG69" i="11"/>
  <c r="AG10" i="11"/>
  <c r="AG118" i="11"/>
  <c r="AF178" i="11"/>
  <c r="P9" i="11"/>
  <c r="AG9" i="11"/>
  <c r="AG129" i="11"/>
  <c r="AF70" i="11"/>
  <c r="AF202" i="11"/>
  <c r="N9" i="11"/>
  <c r="N33" i="13" s="1"/>
  <c r="AG117" i="11"/>
  <c r="AF58" i="11"/>
  <c r="AG154" i="11"/>
  <c r="AG21" i="11"/>
  <c r="AG153" i="11"/>
  <c r="AG46" i="11"/>
  <c r="AG166" i="11"/>
  <c r="R8" i="11"/>
  <c r="R7" i="11"/>
  <c r="R6" i="11"/>
  <c r="AG11" i="11"/>
  <c r="AF59" i="11"/>
  <c r="AF12" i="11"/>
  <c r="AF168" i="11"/>
  <c r="AF180" i="11"/>
  <c r="AG192" i="11"/>
  <c r="AF204" i="11"/>
  <c r="AG35" i="11"/>
  <c r="AF108" i="11"/>
  <c r="AG156" i="11"/>
  <c r="AG228" i="11"/>
  <c r="AF252" i="11"/>
  <c r="AF276" i="11"/>
  <c r="AG83" i="11"/>
  <c r="AF120" i="11"/>
  <c r="AF144" i="11"/>
  <c r="AF216" i="11"/>
  <c r="AG264" i="11"/>
  <c r="AF71" i="11"/>
  <c r="AG132" i="11"/>
  <c r="AF240" i="11"/>
  <c r="AG47" i="11"/>
  <c r="AF48" i="11"/>
  <c r="R4" i="11"/>
  <c r="AF96" i="11"/>
  <c r="AF23" i="11"/>
  <c r="AG84" i="11"/>
  <c r="AF107" i="11"/>
  <c r="AF119" i="11"/>
  <c r="AG131" i="11"/>
  <c r="AF143" i="11"/>
  <c r="AG155" i="11"/>
  <c r="AF167" i="11"/>
  <c r="AF179" i="11"/>
  <c r="AG191" i="11"/>
  <c r="AF203" i="11"/>
  <c r="AF215" i="11"/>
  <c r="AG227" i="11"/>
  <c r="AF239" i="11"/>
  <c r="AF251" i="11"/>
  <c r="AG263" i="11"/>
  <c r="AF275" i="11"/>
  <c r="AG13" i="11"/>
  <c r="AG73" i="11"/>
  <c r="AG109" i="11"/>
  <c r="AG145" i="11"/>
  <c r="AF181" i="11"/>
  <c r="AF217" i="11"/>
  <c r="AG229" i="11"/>
  <c r="AF241" i="11"/>
  <c r="AF253" i="11"/>
  <c r="AG265" i="11"/>
  <c r="AF277" i="11"/>
  <c r="AG25" i="11"/>
  <c r="AG61" i="11"/>
  <c r="AF169" i="11"/>
  <c r="AG193" i="11"/>
  <c r="AF205" i="11"/>
  <c r="AF195" i="11"/>
  <c r="AF207" i="11"/>
  <c r="AF219" i="11"/>
  <c r="AF231" i="11"/>
  <c r="AF243" i="11"/>
  <c r="AG136" i="11"/>
  <c r="AG148" i="11"/>
  <c r="AG160" i="11"/>
  <c r="AG172" i="11"/>
  <c r="AG184" i="11"/>
  <c r="AG196" i="11"/>
  <c r="AG208" i="11"/>
  <c r="AG220" i="11"/>
  <c r="AG232" i="11"/>
  <c r="AG244" i="11"/>
  <c r="AF256" i="11"/>
  <c r="AF269" i="11"/>
  <c r="AG221" i="11"/>
  <c r="AG233" i="11"/>
  <c r="AG245" i="11"/>
  <c r="AG257" i="11"/>
  <c r="AG270" i="11"/>
  <c r="AG138" i="11"/>
  <c r="AG162" i="11"/>
  <c r="AG174" i="11"/>
  <c r="AG186" i="11"/>
  <c r="AG198" i="11"/>
  <c r="AG210" i="11"/>
  <c r="AG222" i="11"/>
  <c r="AG234" i="11"/>
  <c r="AG246" i="11"/>
  <c r="AG258" i="11"/>
  <c r="AG272" i="11"/>
  <c r="AG209" i="11"/>
  <c r="AG126" i="11"/>
  <c r="AG150" i="11"/>
  <c r="AF199" i="11"/>
  <c r="AF211" i="11"/>
  <c r="AF223" i="11"/>
  <c r="AF235" i="11"/>
  <c r="AF247" i="11"/>
  <c r="AF259" i="11"/>
  <c r="AF266" i="11"/>
  <c r="AG197" i="11"/>
  <c r="AG114" i="11"/>
  <c r="AG200" i="11"/>
  <c r="AG212" i="11"/>
  <c r="AG224" i="11"/>
  <c r="AG236" i="11"/>
  <c r="AG248" i="11"/>
  <c r="AG165" i="11"/>
  <c r="AG177" i="11"/>
  <c r="AG189" i="11"/>
  <c r="AG201" i="11"/>
  <c r="AG213" i="11"/>
  <c r="AG225" i="11"/>
  <c r="AG237" i="11"/>
  <c r="AG249" i="11"/>
  <c r="AG261" i="11"/>
  <c r="AG273" i="11"/>
  <c r="AF214" i="11"/>
  <c r="AG226" i="11"/>
  <c r="AF238" i="11"/>
  <c r="AF250" i="11"/>
  <c r="AG262" i="11"/>
  <c r="AF274" i="11"/>
  <c r="AF255" i="11"/>
  <c r="AF186" i="11"/>
  <c r="AF166" i="11"/>
  <c r="AF142" i="11"/>
  <c r="AF118" i="11"/>
  <c r="AF84" i="11"/>
  <c r="AG253" i="11"/>
  <c r="AG217" i="11"/>
  <c r="AG181" i="11"/>
  <c r="AE4" i="11"/>
  <c r="AG4" i="11"/>
  <c r="AE16" i="11"/>
  <c r="AG16" i="11"/>
  <c r="AF16" i="11"/>
  <c r="AE28" i="11"/>
  <c r="AG28" i="11"/>
  <c r="AF28" i="11"/>
  <c r="AE40" i="11"/>
  <c r="AG40" i="11"/>
  <c r="AF40" i="11"/>
  <c r="AE52" i="11"/>
  <c r="AG52" i="11"/>
  <c r="AF52" i="11"/>
  <c r="AE64" i="11"/>
  <c r="AG64" i="11"/>
  <c r="AF64" i="11"/>
  <c r="AE76" i="11"/>
  <c r="AG76" i="11"/>
  <c r="AF76" i="11"/>
  <c r="AE88" i="11"/>
  <c r="AG88" i="11"/>
  <c r="AF88" i="11"/>
  <c r="AG100" i="11"/>
  <c r="AF100" i="11"/>
  <c r="AE112" i="11"/>
  <c r="AG112" i="11"/>
  <c r="AE124" i="11"/>
  <c r="AG124" i="11"/>
  <c r="AG5" i="11"/>
  <c r="AF5" i="11"/>
  <c r="AG17" i="11"/>
  <c r="AF17" i="11"/>
  <c r="AG41" i="11"/>
  <c r="AF41" i="11"/>
  <c r="AG53" i="11"/>
  <c r="AF53" i="11"/>
  <c r="AG65" i="11"/>
  <c r="AF65" i="11"/>
  <c r="AG89" i="11"/>
  <c r="AF89" i="11"/>
  <c r="AG101" i="11"/>
  <c r="AF101" i="11"/>
  <c r="AG113" i="11"/>
  <c r="AF113" i="11"/>
  <c r="AG125" i="11"/>
  <c r="AF125" i="11"/>
  <c r="AG137" i="11"/>
  <c r="AF137" i="11"/>
  <c r="AG149" i="11"/>
  <c r="AF149" i="11"/>
  <c r="AG161" i="11"/>
  <c r="AF161" i="11"/>
  <c r="AG173" i="11"/>
  <c r="AF173" i="11"/>
  <c r="AG185" i="11"/>
  <c r="AF185" i="11"/>
  <c r="AF272" i="11"/>
  <c r="AF258" i="11"/>
  <c r="AF246" i="11"/>
  <c r="AF234" i="11"/>
  <c r="AF222" i="11"/>
  <c r="AF210" i="11"/>
  <c r="AF198" i="11"/>
  <c r="AF184" i="11"/>
  <c r="AF165" i="11"/>
  <c r="AF141" i="11"/>
  <c r="AF117" i="11"/>
  <c r="AF83" i="11"/>
  <c r="AF47" i="11"/>
  <c r="AF11" i="11"/>
  <c r="AG252" i="11"/>
  <c r="AG216" i="11"/>
  <c r="AG180" i="11"/>
  <c r="AG144" i="11"/>
  <c r="AG108" i="11"/>
  <c r="AG71" i="11"/>
  <c r="AG23" i="11"/>
  <c r="AG18" i="11"/>
  <c r="AF18" i="11"/>
  <c r="AG30" i="11"/>
  <c r="AF30" i="11"/>
  <c r="AG66" i="11"/>
  <c r="AF66" i="11"/>
  <c r="AG8" i="11"/>
  <c r="AF8" i="11"/>
  <c r="AG32" i="11"/>
  <c r="AF32" i="11"/>
  <c r="AG56" i="11"/>
  <c r="AF56" i="11"/>
  <c r="AG92" i="11"/>
  <c r="AF92" i="11"/>
  <c r="AG116" i="11"/>
  <c r="AF116" i="11"/>
  <c r="AG140" i="11"/>
  <c r="AF140" i="11"/>
  <c r="AG164" i="11"/>
  <c r="AF164" i="11"/>
  <c r="AG176" i="11"/>
  <c r="AF176" i="11"/>
  <c r="AF270" i="11"/>
  <c r="AF257" i="11"/>
  <c r="AF245" i="11"/>
  <c r="AF233" i="11"/>
  <c r="AF221" i="11"/>
  <c r="AF209" i="11"/>
  <c r="AF197" i="11"/>
  <c r="AF162" i="11"/>
  <c r="AF138" i="11"/>
  <c r="AF114" i="11"/>
  <c r="AF82" i="11"/>
  <c r="AF46" i="11"/>
  <c r="AF10" i="11"/>
  <c r="AG251" i="11"/>
  <c r="AG215" i="11"/>
  <c r="AG179" i="11"/>
  <c r="AG143" i="11"/>
  <c r="AG107" i="11"/>
  <c r="AG70" i="11"/>
  <c r="AG22" i="11"/>
  <c r="AF4" i="11"/>
  <c r="AF244" i="11"/>
  <c r="AF232" i="11"/>
  <c r="AF220" i="11"/>
  <c r="AF208" i="11"/>
  <c r="AF196" i="11"/>
  <c r="AF160" i="11"/>
  <c r="AF136" i="11"/>
  <c r="AF112" i="11"/>
  <c r="AF81" i="11"/>
  <c r="AF45" i="11"/>
  <c r="AF9" i="11"/>
  <c r="AG250" i="11"/>
  <c r="AG214" i="11"/>
  <c r="AG178" i="11"/>
  <c r="AG106" i="11"/>
  <c r="AG6" i="11"/>
  <c r="AF6" i="11"/>
  <c r="AG42" i="11"/>
  <c r="AF42" i="11"/>
  <c r="AG78" i="11"/>
  <c r="AF78" i="11"/>
  <c r="AG20" i="11"/>
  <c r="AF20" i="11"/>
  <c r="AG44" i="11"/>
  <c r="AF44" i="11"/>
  <c r="AG80" i="11"/>
  <c r="AF80" i="11"/>
  <c r="AG104" i="11"/>
  <c r="AF104" i="11"/>
  <c r="AG128" i="11"/>
  <c r="AF128" i="11"/>
  <c r="AG152" i="11"/>
  <c r="AF152" i="11"/>
  <c r="AG188" i="11"/>
  <c r="AF188" i="11"/>
  <c r="AG12" i="11"/>
  <c r="AG24" i="11"/>
  <c r="AG36" i="11"/>
  <c r="AG48" i="11"/>
  <c r="AG60" i="11"/>
  <c r="AG72" i="11"/>
  <c r="AF13" i="11"/>
  <c r="AF25" i="11"/>
  <c r="AF37" i="11"/>
  <c r="AF49" i="11"/>
  <c r="AF61" i="11"/>
  <c r="AF73" i="11"/>
  <c r="AF85" i="11"/>
  <c r="AF97" i="11"/>
  <c r="AF109" i="11"/>
  <c r="AF121" i="11"/>
  <c r="AF133" i="11"/>
  <c r="AF145" i="11"/>
  <c r="AF157" i="11"/>
  <c r="AF279" i="11"/>
  <c r="AF268" i="11"/>
  <c r="AF156" i="11"/>
  <c r="AF132" i="11"/>
  <c r="AF72" i="11"/>
  <c r="AF36" i="11"/>
  <c r="AG277" i="11"/>
  <c r="AG241" i="11"/>
  <c r="AG205" i="11"/>
  <c r="AG169" i="11"/>
  <c r="AG133" i="11"/>
  <c r="AG97" i="11"/>
  <c r="AG59" i="11"/>
  <c r="AG54" i="11"/>
  <c r="AF54" i="11"/>
  <c r="AG90" i="11"/>
  <c r="AF90" i="11"/>
  <c r="AG102" i="11"/>
  <c r="AF102" i="11"/>
  <c r="AG68" i="11"/>
  <c r="AF68" i="11"/>
  <c r="AF14" i="11"/>
  <c r="AG14" i="11"/>
  <c r="AF26" i="11"/>
  <c r="AG26" i="11"/>
  <c r="AF38" i="11"/>
  <c r="AG38" i="11"/>
  <c r="AF50" i="11"/>
  <c r="AG50" i="11"/>
  <c r="AF62" i="11"/>
  <c r="AG62" i="11"/>
  <c r="AF74" i="11"/>
  <c r="AG74" i="11"/>
  <c r="AF86" i="11"/>
  <c r="AG86" i="11"/>
  <c r="AF98" i="11"/>
  <c r="AG98" i="11"/>
  <c r="AF110" i="11"/>
  <c r="AG110" i="11"/>
  <c r="AF122" i="11"/>
  <c r="AG122" i="11"/>
  <c r="AF134" i="11"/>
  <c r="AG134" i="11"/>
  <c r="AF146" i="11"/>
  <c r="AG146" i="11"/>
  <c r="AF158" i="11"/>
  <c r="AG158" i="11"/>
  <c r="AF170" i="11"/>
  <c r="AG170" i="11"/>
  <c r="AF182" i="11"/>
  <c r="AG182" i="11"/>
  <c r="AG194" i="11"/>
  <c r="AG206" i="11"/>
  <c r="AG218" i="11"/>
  <c r="AG230" i="11"/>
  <c r="AG242" i="11"/>
  <c r="AG254" i="11"/>
  <c r="AG267" i="11"/>
  <c r="AG278" i="11"/>
  <c r="AF278" i="11"/>
  <c r="AF267" i="11"/>
  <c r="AF254" i="11"/>
  <c r="AF242" i="11"/>
  <c r="AF230" i="11"/>
  <c r="AF218" i="11"/>
  <c r="AF206" i="11"/>
  <c r="AF194" i="11"/>
  <c r="AF155" i="11"/>
  <c r="AF131" i="11"/>
  <c r="AF35" i="11"/>
  <c r="AG276" i="11"/>
  <c r="AG240" i="11"/>
  <c r="AG204" i="11"/>
  <c r="AG168" i="11"/>
  <c r="AG96" i="11"/>
  <c r="AG58" i="11"/>
  <c r="AG29" i="11"/>
  <c r="AF29" i="11"/>
  <c r="AG77" i="11"/>
  <c r="AF77" i="11"/>
  <c r="AG15" i="11"/>
  <c r="AF15" i="11"/>
  <c r="AG27" i="11"/>
  <c r="AF27" i="11"/>
  <c r="AG39" i="11"/>
  <c r="AF39" i="11"/>
  <c r="AG51" i="11"/>
  <c r="AF51" i="11"/>
  <c r="AG63" i="11"/>
  <c r="AF63" i="11"/>
  <c r="AG75" i="11"/>
  <c r="AF75" i="11"/>
  <c r="AG87" i="11"/>
  <c r="AF87" i="11"/>
  <c r="AG99" i="11"/>
  <c r="AF99" i="11"/>
  <c r="AG111" i="11"/>
  <c r="AF111" i="11"/>
  <c r="AG123" i="11"/>
  <c r="AF123" i="11"/>
  <c r="AG135" i="11"/>
  <c r="AF135" i="11"/>
  <c r="AG147" i="11"/>
  <c r="AF147" i="11"/>
  <c r="AG159" i="11"/>
  <c r="AF159" i="11"/>
  <c r="AG171" i="11"/>
  <c r="AF171" i="11"/>
  <c r="AG183" i="11"/>
  <c r="AF183" i="11"/>
  <c r="AG195" i="11"/>
  <c r="AG207" i="11"/>
  <c r="AG219" i="11"/>
  <c r="AG231" i="11"/>
  <c r="AG243" i="11"/>
  <c r="AG255" i="11"/>
  <c r="AG268" i="11"/>
  <c r="AG279" i="11"/>
  <c r="AF265" i="11"/>
  <c r="AF229" i="11"/>
  <c r="AF193" i="11"/>
  <c r="AF177" i="11"/>
  <c r="AF154" i="11"/>
  <c r="AF130" i="11"/>
  <c r="AF34" i="11"/>
  <c r="AG275" i="11"/>
  <c r="AG239" i="11"/>
  <c r="AG203" i="11"/>
  <c r="AG167" i="11"/>
  <c r="AG95" i="11"/>
  <c r="AG49" i="11"/>
  <c r="AG256" i="11"/>
  <c r="AG269" i="11"/>
  <c r="AF264" i="11"/>
  <c r="AF228" i="11"/>
  <c r="AF192" i="11"/>
  <c r="AF174" i="11"/>
  <c r="AF153" i="11"/>
  <c r="AF129" i="11"/>
  <c r="AF105" i="11"/>
  <c r="AF69" i="11"/>
  <c r="AF33" i="11"/>
  <c r="AG274" i="11"/>
  <c r="AG238" i="11"/>
  <c r="AG202" i="11"/>
  <c r="AG94" i="11"/>
  <c r="AE158" i="11"/>
  <c r="AF263" i="11"/>
  <c r="AF227" i="11"/>
  <c r="AF191" i="11"/>
  <c r="AF172" i="11"/>
  <c r="AF150" i="11"/>
  <c r="AF126" i="11"/>
  <c r="AF60" i="11"/>
  <c r="AF24" i="11"/>
  <c r="AG157" i="11"/>
  <c r="AG121" i="11"/>
  <c r="AG85" i="11"/>
  <c r="AF262" i="11"/>
  <c r="AF226" i="11"/>
  <c r="AF190" i="11"/>
  <c r="AF148" i="11"/>
  <c r="AF124" i="11"/>
  <c r="AG120" i="11"/>
  <c r="AG37" i="11"/>
  <c r="AE7" i="11"/>
  <c r="AG7" i="11"/>
  <c r="AF7" i="11"/>
  <c r="AE19" i="11"/>
  <c r="AG19" i="11"/>
  <c r="AF19" i="11"/>
  <c r="AE31" i="11"/>
  <c r="AG31" i="11"/>
  <c r="AF31" i="11"/>
  <c r="AE43" i="11"/>
  <c r="AG43" i="11"/>
  <c r="AF43" i="11"/>
  <c r="AE55" i="11"/>
  <c r="AG55" i="11"/>
  <c r="AF55" i="11"/>
  <c r="AE67" i="11"/>
  <c r="AG67" i="11"/>
  <c r="AF67" i="11"/>
  <c r="AE79" i="11"/>
  <c r="AG79" i="11"/>
  <c r="AF79" i="11"/>
  <c r="AE91" i="11"/>
  <c r="AG91" i="11"/>
  <c r="AF91" i="11"/>
  <c r="AE103" i="11"/>
  <c r="AG103" i="11"/>
  <c r="AF103" i="11"/>
  <c r="AE115" i="11"/>
  <c r="AG115" i="11"/>
  <c r="AF115" i="11"/>
  <c r="AE127" i="11"/>
  <c r="AG127" i="11"/>
  <c r="AF127" i="11"/>
  <c r="AE139" i="11"/>
  <c r="AG139" i="11"/>
  <c r="AF139" i="11"/>
  <c r="AE151" i="11"/>
  <c r="AG151" i="11"/>
  <c r="AF151" i="11"/>
  <c r="AE163" i="11"/>
  <c r="AG163" i="11"/>
  <c r="AF163" i="11"/>
  <c r="AE175" i="11"/>
  <c r="AG175" i="11"/>
  <c r="AF175" i="11"/>
  <c r="AE187" i="11"/>
  <c r="AG187" i="11"/>
  <c r="AE199" i="11"/>
  <c r="AG199" i="11"/>
  <c r="AE211" i="11"/>
  <c r="AG211" i="11"/>
  <c r="AE223" i="11"/>
  <c r="AG223" i="11"/>
  <c r="AE235" i="11"/>
  <c r="AG235" i="11"/>
  <c r="AE247" i="11"/>
  <c r="AG247" i="11"/>
  <c r="AE259" i="11"/>
  <c r="AG259" i="11"/>
  <c r="AE266" i="11"/>
  <c r="AG266" i="11"/>
  <c r="AF273" i="11"/>
  <c r="AF261" i="11"/>
  <c r="AF249" i="11"/>
  <c r="AF237" i="11"/>
  <c r="AF225" i="11"/>
  <c r="AF213" i="11"/>
  <c r="AF201" i="11"/>
  <c r="AF189" i="11"/>
  <c r="AG119" i="11"/>
  <c r="AG260" i="11"/>
  <c r="AG271" i="11"/>
  <c r="AE242" i="11"/>
  <c r="AF271" i="11"/>
  <c r="AF260" i="11"/>
  <c r="AF248" i="11"/>
  <c r="AF236" i="11"/>
  <c r="AF224" i="11"/>
  <c r="AF212" i="11"/>
  <c r="AF200" i="11"/>
  <c r="AF187" i="11"/>
  <c r="AF93" i="11"/>
  <c r="AF57" i="11"/>
  <c r="AF21" i="11"/>
  <c r="AE29" i="11"/>
  <c r="AE53" i="11"/>
  <c r="AE65" i="11"/>
  <c r="AE6" i="11"/>
  <c r="AE18" i="11"/>
  <c r="AE30" i="11"/>
  <c r="AE42" i="11"/>
  <c r="AE54" i="11"/>
  <c r="AE66" i="11"/>
  <c r="AE78" i="11"/>
  <c r="AE90" i="11"/>
  <c r="AE102" i="11"/>
  <c r="AE114" i="11"/>
  <c r="AE126" i="11"/>
  <c r="AE138" i="11"/>
  <c r="AE150" i="11"/>
  <c r="AE162" i="11"/>
  <c r="AE174" i="11"/>
  <c r="AE186" i="11"/>
  <c r="AE198" i="11"/>
  <c r="AE210" i="11"/>
  <c r="AE222" i="11"/>
  <c r="AE234" i="11"/>
  <c r="AE246" i="11"/>
  <c r="AE258" i="11"/>
  <c r="AE272" i="11"/>
  <c r="AE32" i="11"/>
  <c r="AE44" i="11"/>
  <c r="AE56" i="11"/>
  <c r="AE68" i="11"/>
  <c r="AE80" i="11"/>
  <c r="AE92" i="11"/>
  <c r="AE104" i="11"/>
  <c r="AE116" i="11"/>
  <c r="AE128" i="11"/>
  <c r="AE140" i="11"/>
  <c r="AE152" i="11"/>
  <c r="AE164" i="11"/>
  <c r="AE176" i="11"/>
  <c r="AE188" i="11"/>
  <c r="AE200" i="11"/>
  <c r="AE212" i="11"/>
  <c r="AE224" i="11"/>
  <c r="AE236" i="11"/>
  <c r="AE248" i="11"/>
  <c r="AE260" i="11"/>
  <c r="AE271" i="11"/>
  <c r="AE278" i="11"/>
  <c r="AE20" i="11"/>
  <c r="AE9" i="11"/>
  <c r="AE21" i="11"/>
  <c r="AE33" i="11"/>
  <c r="AE45" i="11"/>
  <c r="AE57" i="11"/>
  <c r="AE69" i="11"/>
  <c r="AE81" i="11"/>
  <c r="AE93" i="11"/>
  <c r="AE105" i="11"/>
  <c r="AE117" i="11"/>
  <c r="AE129" i="11"/>
  <c r="AE141" i="11"/>
  <c r="AE153" i="11"/>
  <c r="AE165" i="11"/>
  <c r="AE177" i="11"/>
  <c r="AE189" i="11"/>
  <c r="AE201" i="11"/>
  <c r="AE213" i="11"/>
  <c r="AE225" i="11"/>
  <c r="AE237" i="11"/>
  <c r="AE249" i="11"/>
  <c r="AE261" i="11"/>
  <c r="AE273" i="11"/>
  <c r="AE267" i="11"/>
  <c r="AE10" i="11"/>
  <c r="AE34" i="11"/>
  <c r="AE46" i="11"/>
  <c r="AE58" i="11"/>
  <c r="AE70" i="11"/>
  <c r="AE82" i="11"/>
  <c r="AE94" i="11"/>
  <c r="AE106" i="11"/>
  <c r="AE118" i="11"/>
  <c r="AE130" i="11"/>
  <c r="AE142" i="11"/>
  <c r="AE154" i="11"/>
  <c r="AE166" i="11"/>
  <c r="AE178" i="11"/>
  <c r="AE190" i="11"/>
  <c r="AE202" i="11"/>
  <c r="AE214" i="11"/>
  <c r="AE226" i="11"/>
  <c r="AE238" i="11"/>
  <c r="AE250" i="11"/>
  <c r="AE262" i="11"/>
  <c r="AE274" i="11"/>
  <c r="AE86" i="11"/>
  <c r="AE254" i="11"/>
  <c r="AE24" i="11"/>
  <c r="AE60" i="11"/>
  <c r="AE96" i="11"/>
  <c r="AE108" i="11"/>
  <c r="AE156" i="11"/>
  <c r="AE192" i="11"/>
  <c r="AE228" i="11"/>
  <c r="AE252" i="11"/>
  <c r="AE276" i="11"/>
  <c r="AE230" i="11"/>
  <c r="AE22" i="11"/>
  <c r="AE35" i="11"/>
  <c r="AE71" i="11"/>
  <c r="AE95" i="11"/>
  <c r="AE119" i="11"/>
  <c r="AE143" i="11"/>
  <c r="AE167" i="11"/>
  <c r="AE191" i="11"/>
  <c r="AE215" i="11"/>
  <c r="AE239" i="11"/>
  <c r="AE263" i="11"/>
  <c r="AE12" i="11"/>
  <c r="AE48" i="11"/>
  <c r="AE84" i="11"/>
  <c r="AE132" i="11"/>
  <c r="AE144" i="11"/>
  <c r="AE180" i="11"/>
  <c r="AE204" i="11"/>
  <c r="AE240" i="11"/>
  <c r="AE218" i="11"/>
  <c r="AE8" i="11"/>
  <c r="AE11" i="11"/>
  <c r="AE23" i="11"/>
  <c r="AE47" i="11"/>
  <c r="AE59" i="11"/>
  <c r="AE83" i="11"/>
  <c r="AE107" i="11"/>
  <c r="AE131" i="11"/>
  <c r="AE155" i="11"/>
  <c r="AE179" i="11"/>
  <c r="AE203" i="11"/>
  <c r="AE227" i="11"/>
  <c r="AE251" i="11"/>
  <c r="AE275" i="11"/>
  <c r="AE133" i="11"/>
  <c r="AE36" i="11"/>
  <c r="AE72" i="11"/>
  <c r="AE120" i="11"/>
  <c r="AE168" i="11"/>
  <c r="AE216" i="11"/>
  <c r="AE264" i="11"/>
  <c r="AE15" i="11"/>
  <c r="AE27" i="11"/>
  <c r="AE39" i="11"/>
  <c r="AE51" i="11"/>
  <c r="AE63" i="11"/>
  <c r="AE75" i="11"/>
  <c r="AE87" i="11"/>
  <c r="AE99" i="11"/>
  <c r="AE111" i="11"/>
  <c r="AE123" i="11"/>
  <c r="AE135" i="11"/>
  <c r="AE147" i="11"/>
  <c r="AE159" i="11"/>
  <c r="AE171" i="11"/>
  <c r="AE183" i="11"/>
  <c r="AE195" i="11"/>
  <c r="AE207" i="11"/>
  <c r="AE219" i="11"/>
  <c r="AE231" i="11"/>
  <c r="AE243" i="11"/>
  <c r="AE255" i="11"/>
  <c r="AE268" i="11"/>
  <c r="AE279" i="11"/>
  <c r="AE136" i="11"/>
  <c r="AE148" i="11"/>
  <c r="AE160" i="11"/>
  <c r="AE172" i="11"/>
  <c r="AE184" i="11"/>
  <c r="AE196" i="11"/>
  <c r="AE208" i="11"/>
  <c r="AE220" i="11"/>
  <c r="AE232" i="11"/>
  <c r="AE244" i="11"/>
  <c r="AE256" i="11"/>
  <c r="AE269" i="11"/>
  <c r="AE100" i="11"/>
  <c r="AE5" i="11"/>
  <c r="AE17" i="11"/>
  <c r="AE41" i="11"/>
  <c r="AE77" i="11"/>
  <c r="AE89" i="11"/>
  <c r="AE101" i="11"/>
  <c r="AE113" i="11"/>
  <c r="AE125" i="11"/>
  <c r="AE137" i="11"/>
  <c r="AE149" i="11"/>
  <c r="AE161" i="11"/>
  <c r="AE173" i="11"/>
  <c r="AE185" i="11"/>
  <c r="AE197" i="11"/>
  <c r="AE209" i="11"/>
  <c r="AE221" i="11"/>
  <c r="AE233" i="11"/>
  <c r="AE245" i="11"/>
  <c r="AE257" i="11"/>
  <c r="AE270" i="11"/>
  <c r="AE194" i="11"/>
  <c r="AE74" i="11"/>
  <c r="AE265" i="11"/>
  <c r="AE181" i="11"/>
  <c r="AE182" i="11"/>
  <c r="AE14" i="11"/>
  <c r="AE229" i="11"/>
  <c r="AE193" i="11"/>
  <c r="AE97" i="11"/>
  <c r="AE49" i="11"/>
  <c r="AE110" i="11"/>
  <c r="AE38" i="11"/>
  <c r="AE253" i="11"/>
  <c r="AE205" i="11"/>
  <c r="AE85" i="11"/>
  <c r="AE61" i="11"/>
  <c r="AE37" i="11"/>
  <c r="AE169" i="11"/>
  <c r="AE13" i="11"/>
  <c r="AE170" i="11"/>
  <c r="AE146" i="11"/>
  <c r="AE50" i="11"/>
  <c r="AE277" i="11"/>
  <c r="AE157" i="11"/>
  <c r="AE73" i="11"/>
  <c r="AE25" i="11"/>
  <c r="AE206" i="11"/>
  <c r="AE98" i="11"/>
  <c r="AE241" i="11"/>
  <c r="AE145" i="11"/>
  <c r="AE134" i="11"/>
  <c r="AE62" i="11"/>
  <c r="AE121" i="11"/>
  <c r="AE122" i="11"/>
  <c r="AE26" i="11"/>
  <c r="AE217" i="11"/>
  <c r="AE109" i="11"/>
  <c r="N56" i="13" l="1"/>
  <c r="N41" i="13"/>
  <c r="N51" i="13"/>
  <c r="W5" i="11"/>
  <c r="N11" i="12"/>
  <c r="N23" i="13" s="1"/>
  <c r="N11" i="14"/>
  <c r="R11" i="14" s="1"/>
  <c r="R9" i="14"/>
  <c r="AH23" i="14"/>
  <c r="AJ23" i="14" s="1"/>
  <c r="AE280" i="14"/>
  <c r="S5" i="12"/>
  <c r="S17" i="13" s="1"/>
  <c r="S42" i="13" s="1"/>
  <c r="P11" i="12"/>
  <c r="P23" i="13" s="1"/>
  <c r="P21" i="13"/>
  <c r="P46" i="13" s="1"/>
  <c r="S4" i="12"/>
  <c r="S16" i="13" s="1"/>
  <c r="S41" i="13" s="1"/>
  <c r="R16" i="13"/>
  <c r="R41" i="13" s="1"/>
  <c r="S7" i="12"/>
  <c r="S19" i="13" s="1"/>
  <c r="S44" i="13" s="1"/>
  <c r="R19" i="13"/>
  <c r="R44" i="13" s="1"/>
  <c r="Q11" i="12"/>
  <c r="Q23" i="13" s="1"/>
  <c r="Q21" i="13"/>
  <c r="Q46" i="13" s="1"/>
  <c r="W5" i="12"/>
  <c r="S6" i="12"/>
  <c r="S18" i="13" s="1"/>
  <c r="S43" i="13" s="1"/>
  <c r="R18" i="13"/>
  <c r="R43" i="13" s="1"/>
  <c r="O11" i="12"/>
  <c r="O23" i="13" s="1"/>
  <c r="O21" i="13"/>
  <c r="O46" i="13" s="1"/>
  <c r="O11" i="11"/>
  <c r="O35" i="13" s="1"/>
  <c r="O33" i="13"/>
  <c r="S4" i="11"/>
  <c r="S28" i="13" s="1"/>
  <c r="R28" i="13"/>
  <c r="R51" i="13" s="1"/>
  <c r="S8" i="11"/>
  <c r="S32" i="13" s="1"/>
  <c r="S55" i="13" s="1"/>
  <c r="R32" i="13"/>
  <c r="R55" i="13" s="1"/>
  <c r="P11" i="11"/>
  <c r="P35" i="13" s="1"/>
  <c r="P33" i="13"/>
  <c r="S7" i="11"/>
  <c r="S31" i="13" s="1"/>
  <c r="S54" i="13" s="1"/>
  <c r="R31" i="13"/>
  <c r="R54" i="13" s="1"/>
  <c r="S6" i="11"/>
  <c r="S30" i="13" s="1"/>
  <c r="R30" i="13"/>
  <c r="Q11" i="11"/>
  <c r="Q35" i="13" s="1"/>
  <c r="Q33" i="13"/>
  <c r="S5" i="11"/>
  <c r="S29" i="13" s="1"/>
  <c r="R29" i="13"/>
  <c r="R52" i="13" s="1"/>
  <c r="AF280" i="12"/>
  <c r="AE280" i="12"/>
  <c r="R9" i="11"/>
  <c r="R33" i="13" s="1"/>
  <c r="N11" i="11"/>
  <c r="AG117" i="12"/>
  <c r="AD117" i="12" s="1"/>
  <c r="AG138" i="12"/>
  <c r="AD138" i="12" s="1"/>
  <c r="AG134" i="12"/>
  <c r="AD134" i="12" s="1"/>
  <c r="AG141" i="12"/>
  <c r="AD141" i="12" s="1"/>
  <c r="AG229" i="12"/>
  <c r="AD229" i="12" s="1"/>
  <c r="AG226" i="12"/>
  <c r="AD226" i="12" s="1"/>
  <c r="AG190" i="12"/>
  <c r="AD190" i="12" s="1"/>
  <c r="AG241" i="12"/>
  <c r="AD241" i="12" s="1"/>
  <c r="AG205" i="12"/>
  <c r="AD205" i="12" s="1"/>
  <c r="AG245" i="12"/>
  <c r="AD245" i="12" s="1"/>
  <c r="AG121" i="12"/>
  <c r="AD121" i="12" s="1"/>
  <c r="AG155" i="12"/>
  <c r="AD155" i="12" s="1"/>
  <c r="AG227" i="12"/>
  <c r="AD227" i="12" s="1"/>
  <c r="AG84" i="12"/>
  <c r="AD84" i="12" s="1"/>
  <c r="AG30" i="12"/>
  <c r="AD30" i="12" s="1"/>
  <c r="AG80" i="12"/>
  <c r="AD80" i="12" s="1"/>
  <c r="AG122" i="12"/>
  <c r="AD122" i="12" s="1"/>
  <c r="AG50" i="12"/>
  <c r="AD50" i="12" s="1"/>
  <c r="AG143" i="12"/>
  <c r="AD143" i="12" s="1"/>
  <c r="AG87" i="12"/>
  <c r="AD87" i="12" s="1"/>
  <c r="AG254" i="12"/>
  <c r="AD254" i="12" s="1"/>
  <c r="AG216" i="12"/>
  <c r="AD216" i="12" s="1"/>
  <c r="AG212" i="12"/>
  <c r="AD212" i="12" s="1"/>
  <c r="AG179" i="12"/>
  <c r="AD179" i="12" s="1"/>
  <c r="AG237" i="12"/>
  <c r="AD237" i="12" s="1"/>
  <c r="AG233" i="12"/>
  <c r="AD233" i="12" s="1"/>
  <c r="AG168" i="12"/>
  <c r="AD168" i="12" s="1"/>
  <c r="AG100" i="12"/>
  <c r="AD100" i="12" s="1"/>
  <c r="AG54" i="12"/>
  <c r="AD54" i="12" s="1"/>
  <c r="AG123" i="12"/>
  <c r="AD123" i="12" s="1"/>
  <c r="AG81" i="12"/>
  <c r="AD81" i="12" s="1"/>
  <c r="AG151" i="12"/>
  <c r="AD151" i="12" s="1"/>
  <c r="AG94" i="12"/>
  <c r="AD94" i="12" s="1"/>
  <c r="AG104" i="12"/>
  <c r="AD104" i="12" s="1"/>
  <c r="AG37" i="12"/>
  <c r="AD37" i="12" s="1"/>
  <c r="AG27" i="12"/>
  <c r="AD27" i="12" s="1"/>
  <c r="AG76" i="12"/>
  <c r="AD76" i="12" s="1"/>
  <c r="AG277" i="12"/>
  <c r="AD277" i="12" s="1"/>
  <c r="AG261" i="12"/>
  <c r="AD261" i="12" s="1"/>
  <c r="AG195" i="12"/>
  <c r="AD195" i="12" s="1"/>
  <c r="AG90" i="12"/>
  <c r="AD90" i="12" s="1"/>
  <c r="AG149" i="12"/>
  <c r="AD149" i="12" s="1"/>
  <c r="AG274" i="12"/>
  <c r="AD274" i="12" s="1"/>
  <c r="AG269" i="12"/>
  <c r="AD269" i="12" s="1"/>
  <c r="AG146" i="12"/>
  <c r="AD146" i="12" s="1"/>
  <c r="AG129" i="12"/>
  <c r="AD129" i="12" s="1"/>
  <c r="AG75" i="12"/>
  <c r="AD75" i="12" s="1"/>
  <c r="AG114" i="12"/>
  <c r="AD114" i="12" s="1"/>
  <c r="AG24" i="12"/>
  <c r="AD24" i="12" s="1"/>
  <c r="AG133" i="12"/>
  <c r="AD133" i="12" s="1"/>
  <c r="AG118" i="12"/>
  <c r="AD118" i="12" s="1"/>
  <c r="AG38" i="12"/>
  <c r="AD38" i="12" s="1"/>
  <c r="AG139" i="12"/>
  <c r="AD139" i="12" s="1"/>
  <c r="AG78" i="12"/>
  <c r="AD78" i="12" s="1"/>
  <c r="AG225" i="12"/>
  <c r="AD225" i="12" s="1"/>
  <c r="AG230" i="12"/>
  <c r="AD230" i="12" s="1"/>
  <c r="AG192" i="12"/>
  <c r="AD192" i="12" s="1"/>
  <c r="AG246" i="12"/>
  <c r="AD246" i="12" s="1"/>
  <c r="AG251" i="12"/>
  <c r="AD251" i="12" s="1"/>
  <c r="AG29" i="12"/>
  <c r="AD29" i="12" s="1"/>
  <c r="AG58" i="12"/>
  <c r="AD58" i="12" s="1"/>
  <c r="AG19" i="12"/>
  <c r="AD19" i="12" s="1"/>
  <c r="AG130" i="12"/>
  <c r="AD130" i="12" s="1"/>
  <c r="AG147" i="12"/>
  <c r="AD147" i="12" s="1"/>
  <c r="AG48" i="12"/>
  <c r="AD48" i="12" s="1"/>
  <c r="AG61" i="12"/>
  <c r="AD61" i="12" s="1"/>
  <c r="AG220" i="12"/>
  <c r="AD220" i="12" s="1"/>
  <c r="AG71" i="12"/>
  <c r="AD71" i="12" s="1"/>
  <c r="AG9" i="12"/>
  <c r="AD9" i="12" s="1"/>
  <c r="AG217" i="12"/>
  <c r="AD217" i="12" s="1"/>
  <c r="AG177" i="12"/>
  <c r="AD177" i="12" s="1"/>
  <c r="AG232" i="12"/>
  <c r="AD232" i="12" s="1"/>
  <c r="AG196" i="12"/>
  <c r="AD196" i="12" s="1"/>
  <c r="AG142" i="12"/>
  <c r="AD142" i="12" s="1"/>
  <c r="AG127" i="12"/>
  <c r="AD127" i="12" s="1"/>
  <c r="AG112" i="12"/>
  <c r="AD112" i="12" s="1"/>
  <c r="AG64" i="12"/>
  <c r="AD64" i="12" s="1"/>
  <c r="AG57" i="12"/>
  <c r="AD57" i="12" s="1"/>
  <c r="AG174" i="12"/>
  <c r="AD174" i="12" s="1"/>
  <c r="AG31" i="12"/>
  <c r="AD31" i="12" s="1"/>
  <c r="AG239" i="12"/>
  <c r="AD239" i="12" s="1"/>
  <c r="AG258" i="12"/>
  <c r="AD258" i="12" s="1"/>
  <c r="AG204" i="12"/>
  <c r="AD204" i="12" s="1"/>
  <c r="AG49" i="12"/>
  <c r="AD49" i="12" s="1"/>
  <c r="AG25" i="12"/>
  <c r="AD25" i="12" s="1"/>
  <c r="AG51" i="12"/>
  <c r="AD51" i="12" s="1"/>
  <c r="AG16" i="12"/>
  <c r="AD16" i="12" s="1"/>
  <c r="AG67" i="12"/>
  <c r="AD67" i="12" s="1"/>
  <c r="AG83" i="12"/>
  <c r="AD83" i="12" s="1"/>
  <c r="AG72" i="12"/>
  <c r="AD72" i="12" s="1"/>
  <c r="AG120" i="12"/>
  <c r="AD120" i="12" s="1"/>
  <c r="AG5" i="12"/>
  <c r="AD5" i="12" s="1"/>
  <c r="AG266" i="12"/>
  <c r="AD266" i="12" s="1"/>
  <c r="AG247" i="12"/>
  <c r="AD247" i="12" s="1"/>
  <c r="AG211" i="12"/>
  <c r="AD211" i="12" s="1"/>
  <c r="AG184" i="12"/>
  <c r="AD184" i="12" s="1"/>
  <c r="AG265" i="12"/>
  <c r="AD265" i="12" s="1"/>
  <c r="AG161" i="12"/>
  <c r="AD161" i="12" s="1"/>
  <c r="AG86" i="12"/>
  <c r="AD86" i="12" s="1"/>
  <c r="AG42" i="12"/>
  <c r="AD42" i="12" s="1"/>
  <c r="AG66" i="12"/>
  <c r="AD66" i="12" s="1"/>
  <c r="AG152" i="12"/>
  <c r="AD152" i="12" s="1"/>
  <c r="AG18" i="12"/>
  <c r="AD18" i="12" s="1"/>
  <c r="AG171" i="12"/>
  <c r="AD171" i="12" s="1"/>
  <c r="AG69" i="12"/>
  <c r="AD69" i="12" s="1"/>
  <c r="AG234" i="12"/>
  <c r="AD234" i="12" s="1"/>
  <c r="AG248" i="12"/>
  <c r="AD248" i="12" s="1"/>
  <c r="AG201" i="12"/>
  <c r="AD201" i="12" s="1"/>
  <c r="AG263" i="12"/>
  <c r="AD263" i="12" s="1"/>
  <c r="AG267" i="12"/>
  <c r="AD267" i="12" s="1"/>
  <c r="AG200" i="12"/>
  <c r="AD200" i="12" s="1"/>
  <c r="AG7" i="12"/>
  <c r="AD7" i="12" s="1"/>
  <c r="AG126" i="12"/>
  <c r="AD126" i="12" s="1"/>
  <c r="AG41" i="12"/>
  <c r="AD41" i="12" s="1"/>
  <c r="AG6" i="12"/>
  <c r="AD6" i="12" s="1"/>
  <c r="AG153" i="12"/>
  <c r="AD153" i="12" s="1"/>
  <c r="AG60" i="12"/>
  <c r="AD60" i="12" s="1"/>
  <c r="AG56" i="12"/>
  <c r="AD56" i="12" s="1"/>
  <c r="AG154" i="12"/>
  <c r="AD154" i="12" s="1"/>
  <c r="AG249" i="12"/>
  <c r="AD249" i="12" s="1"/>
  <c r="AG32" i="12"/>
  <c r="AD32" i="12" s="1"/>
  <c r="AG166" i="12"/>
  <c r="AD166" i="12" s="1"/>
  <c r="AG169" i="12"/>
  <c r="AD169" i="12" s="1"/>
  <c r="AG59" i="12"/>
  <c r="AD59" i="12" s="1"/>
  <c r="AG150" i="12"/>
  <c r="AD150" i="12" s="1"/>
  <c r="AG45" i="12"/>
  <c r="AD45" i="12" s="1"/>
  <c r="AG191" i="12"/>
  <c r="AD191" i="12" s="1"/>
  <c r="AG55" i="12"/>
  <c r="AD55" i="12" s="1"/>
  <c r="AG213" i="12"/>
  <c r="AD213" i="12" s="1"/>
  <c r="AG270" i="12"/>
  <c r="AD270" i="12" s="1"/>
  <c r="AG145" i="12"/>
  <c r="AD145" i="12" s="1"/>
  <c r="AG8" i="12"/>
  <c r="AD8" i="12" s="1"/>
  <c r="AG99" i="12"/>
  <c r="AD99" i="12" s="1"/>
  <c r="AG21" i="12"/>
  <c r="AD21" i="12" s="1"/>
  <c r="AG140" i="12"/>
  <c r="AD140" i="12" s="1"/>
  <c r="AG36" i="12"/>
  <c r="AD36" i="12" s="1"/>
  <c r="AG20" i="12"/>
  <c r="AD20" i="12" s="1"/>
  <c r="AG135" i="12"/>
  <c r="AD135" i="12" s="1"/>
  <c r="AG22" i="12"/>
  <c r="AD22" i="12" s="1"/>
  <c r="AG116" i="12"/>
  <c r="AD116" i="12" s="1"/>
  <c r="AG256" i="12"/>
  <c r="AD256" i="12" s="1"/>
  <c r="AG244" i="12"/>
  <c r="AD244" i="12" s="1"/>
  <c r="AG208" i="12"/>
  <c r="AD208" i="12" s="1"/>
  <c r="AG262" i="12"/>
  <c r="AD262" i="12" s="1"/>
  <c r="AG223" i="12"/>
  <c r="AD223" i="12" s="1"/>
  <c r="AG77" i="12"/>
  <c r="AD77" i="12" s="1"/>
  <c r="AG17" i="12"/>
  <c r="AD17" i="12" s="1"/>
  <c r="AG148" i="12"/>
  <c r="AD148" i="12" s="1"/>
  <c r="AG52" i="12"/>
  <c r="AD52" i="12" s="1"/>
  <c r="AG107" i="12"/>
  <c r="AD107" i="12" s="1"/>
  <c r="AG43" i="12"/>
  <c r="AD43" i="12" s="1"/>
  <c r="AG189" i="12"/>
  <c r="AD189" i="12" s="1"/>
  <c r="AG243" i="12"/>
  <c r="AD243" i="12" s="1"/>
  <c r="AJ30" i="12" s="1"/>
  <c r="AG268" i="12"/>
  <c r="AD268" i="12" s="1"/>
  <c r="AG210" i="12"/>
  <c r="AD210" i="12" s="1"/>
  <c r="AG173" i="12"/>
  <c r="AD173" i="12" s="1"/>
  <c r="AG271" i="12"/>
  <c r="AD271" i="12" s="1"/>
  <c r="AG119" i="12"/>
  <c r="AD119" i="12" s="1"/>
  <c r="AG176" i="12"/>
  <c r="AD176" i="12" s="1"/>
  <c r="AG63" i="12"/>
  <c r="AD63" i="12" s="1"/>
  <c r="AG70" i="12"/>
  <c r="AD70" i="12" s="1"/>
  <c r="AG131" i="12"/>
  <c r="AD131" i="12" s="1"/>
  <c r="AG242" i="12"/>
  <c r="AD242" i="12" s="1"/>
  <c r="AG13" i="12"/>
  <c r="AD13" i="12" s="1"/>
  <c r="AG238" i="12"/>
  <c r="AD238" i="12" s="1"/>
  <c r="AG202" i="12"/>
  <c r="AD202" i="12" s="1"/>
  <c r="AG253" i="12"/>
  <c r="AD253" i="12" s="1"/>
  <c r="AG259" i="12"/>
  <c r="AD259" i="12" s="1"/>
  <c r="AG47" i="12"/>
  <c r="AD47" i="12" s="1"/>
  <c r="AG209" i="12"/>
  <c r="AD209" i="12" s="1"/>
  <c r="AG101" i="12"/>
  <c r="AD101" i="12" s="1"/>
  <c r="AG105" i="12"/>
  <c r="AD105" i="12" s="1"/>
  <c r="AG272" i="12"/>
  <c r="AD272" i="12" s="1"/>
  <c r="AG188" i="12"/>
  <c r="AD188" i="12" s="1"/>
  <c r="AG162" i="12"/>
  <c r="AD162" i="12" s="1"/>
  <c r="AG222" i="12"/>
  <c r="AD222" i="12" s="1"/>
  <c r="AG275" i="12"/>
  <c r="AD275" i="12" s="1"/>
  <c r="AG136" i="12"/>
  <c r="AD136" i="12" s="1"/>
  <c r="AG92" i="12"/>
  <c r="AD92" i="12" s="1"/>
  <c r="AG10" i="12"/>
  <c r="AD10" i="12" s="1"/>
  <c r="AG14" i="12"/>
  <c r="AD14" i="12" s="1"/>
  <c r="AG44" i="12"/>
  <c r="AD44" i="12" s="1"/>
  <c r="AG115" i="12"/>
  <c r="AD115" i="12" s="1"/>
  <c r="AG156" i="12"/>
  <c r="AD156" i="12" s="1"/>
  <c r="AG39" i="12"/>
  <c r="AD39" i="12" s="1"/>
  <c r="AG73" i="12"/>
  <c r="AD73" i="12" s="1"/>
  <c r="AG68" i="12"/>
  <c r="AD68" i="12" s="1"/>
  <c r="AG93" i="12"/>
  <c r="AD93" i="12" s="1"/>
  <c r="AG97" i="12"/>
  <c r="AD97" i="12" s="1"/>
  <c r="AG165" i="12"/>
  <c r="AD165" i="12" s="1"/>
  <c r="AG103" i="12"/>
  <c r="AD103" i="12" s="1"/>
  <c r="AG236" i="12"/>
  <c r="AD236" i="12" s="1"/>
  <c r="AG198" i="12"/>
  <c r="AD198" i="12" s="1"/>
  <c r="AG252" i="12"/>
  <c r="AD252" i="12" s="1"/>
  <c r="AG183" i="12"/>
  <c r="AD183" i="12" s="1"/>
  <c r="AG273" i="12"/>
  <c r="AD273" i="12" s="1"/>
  <c r="AJ34" i="12" s="1"/>
  <c r="AG219" i="12"/>
  <c r="AD219" i="12" s="1"/>
  <c r="AG197" i="12"/>
  <c r="AD197" i="12" s="1"/>
  <c r="AG164" i="12"/>
  <c r="AD164" i="12" s="1"/>
  <c r="AG278" i="12"/>
  <c r="AD278" i="12" s="1"/>
  <c r="AG187" i="12"/>
  <c r="AD187" i="12" s="1"/>
  <c r="AG218" i="12"/>
  <c r="AD218" i="12" s="1"/>
  <c r="AG159" i="12"/>
  <c r="AD159" i="12" s="1"/>
  <c r="AJ21" i="12" s="1"/>
  <c r="AG102" i="12"/>
  <c r="AD102" i="12" s="1"/>
  <c r="AG26" i="12"/>
  <c r="AD26" i="12" s="1"/>
  <c r="AG53" i="12"/>
  <c r="AD53" i="12" s="1"/>
  <c r="AG15" i="12"/>
  <c r="AD15" i="12" s="1"/>
  <c r="AG113" i="12"/>
  <c r="AD113" i="12" s="1"/>
  <c r="AG160" i="12"/>
  <c r="AD160" i="12" s="1"/>
  <c r="AG235" i="12"/>
  <c r="AD235" i="12" s="1"/>
  <c r="AG199" i="12"/>
  <c r="AD199" i="12" s="1"/>
  <c r="AG250" i="12"/>
  <c r="AD250" i="12" s="1"/>
  <c r="AG214" i="12"/>
  <c r="AD214" i="12" s="1"/>
  <c r="AG110" i="12"/>
  <c r="AD110" i="12" s="1"/>
  <c r="AG91" i="12"/>
  <c r="AD91" i="12" s="1"/>
  <c r="AG40" i="12"/>
  <c r="AD40" i="12" s="1"/>
  <c r="AG257" i="12"/>
  <c r="AD257" i="12" s="1"/>
  <c r="AG276" i="12"/>
  <c r="AD276" i="12" s="1"/>
  <c r="AG206" i="12"/>
  <c r="AD206" i="12" s="1"/>
  <c r="AG186" i="12"/>
  <c r="AD186" i="12" s="1"/>
  <c r="AG182" i="12"/>
  <c r="AD182" i="12" s="1"/>
  <c r="AG231" i="12"/>
  <c r="AD231" i="12" s="1"/>
  <c r="AG170" i="12"/>
  <c r="AD170" i="12" s="1"/>
  <c r="AG85" i="12"/>
  <c r="AD85" i="12" s="1"/>
  <c r="AG98" i="12"/>
  <c r="AD98" i="12" s="1"/>
  <c r="AG132" i="12"/>
  <c r="AD132" i="12" s="1"/>
  <c r="AG28" i="12"/>
  <c r="AD28" i="12" s="1"/>
  <c r="AG111" i="12"/>
  <c r="AD111" i="12" s="1"/>
  <c r="AG178" i="12"/>
  <c r="AD178" i="12" s="1"/>
  <c r="AG137" i="12"/>
  <c r="AD137" i="12" s="1"/>
  <c r="AG221" i="12"/>
  <c r="AD221" i="12" s="1"/>
  <c r="AG158" i="12"/>
  <c r="AD158" i="12" s="1"/>
  <c r="AG108" i="12"/>
  <c r="AD108" i="12" s="1"/>
  <c r="AG95" i="12"/>
  <c r="AD95" i="12" s="1"/>
  <c r="AG35" i="12"/>
  <c r="AD35" i="12" s="1"/>
  <c r="AG163" i="12"/>
  <c r="AD163" i="12" s="1"/>
  <c r="AG62" i="12"/>
  <c r="AD62" i="12" s="1"/>
  <c r="AG157" i="12"/>
  <c r="AD157" i="12" s="1"/>
  <c r="AG207" i="12"/>
  <c r="AG264" i="12"/>
  <c r="AD264" i="12" s="1"/>
  <c r="AG194" i="12"/>
  <c r="AD194" i="12" s="1"/>
  <c r="AG279" i="12"/>
  <c r="AD279" i="12" s="1"/>
  <c r="AO12" i="12" s="1"/>
  <c r="AG255" i="12"/>
  <c r="AD255" i="12" s="1"/>
  <c r="AG228" i="12"/>
  <c r="AD228" i="12" s="1"/>
  <c r="AG215" i="12"/>
  <c r="AD215" i="12" s="1"/>
  <c r="AG180" i="12"/>
  <c r="AD180" i="12" s="1"/>
  <c r="AG79" i="12"/>
  <c r="AD79" i="12" s="1"/>
  <c r="AG33" i="12"/>
  <c r="AD33" i="12" s="1"/>
  <c r="AG88" i="12"/>
  <c r="AD88" i="12" s="1"/>
  <c r="AG96" i="12"/>
  <c r="AD96" i="12" s="1"/>
  <c r="R11" i="12"/>
  <c r="R23" i="13" s="1"/>
  <c r="AG193" i="12"/>
  <c r="AD193" i="12" s="1"/>
  <c r="AG175" i="12"/>
  <c r="AD175" i="12" s="1"/>
  <c r="AG181" i="12"/>
  <c r="AD181" i="12" s="1"/>
  <c r="AG172" i="12"/>
  <c r="AD172" i="12" s="1"/>
  <c r="AG125" i="12"/>
  <c r="AD125" i="12" s="1"/>
  <c r="AG106" i="12"/>
  <c r="AD106" i="12" s="1"/>
  <c r="AG23" i="12"/>
  <c r="AD23" i="12" s="1"/>
  <c r="AG82" i="12"/>
  <c r="AD82" i="12" s="1"/>
  <c r="AG89" i="12"/>
  <c r="AD89" i="12" s="1"/>
  <c r="AG124" i="12"/>
  <c r="AD124" i="12" s="1"/>
  <c r="AG185" i="12"/>
  <c r="AD185" i="12" s="1"/>
  <c r="AG203" i="12"/>
  <c r="AD203" i="12" s="1"/>
  <c r="AG167" i="12"/>
  <c r="AD167" i="12" s="1"/>
  <c r="AG260" i="12"/>
  <c r="AD260" i="12" s="1"/>
  <c r="AG224" i="12"/>
  <c r="AD224" i="12" s="1"/>
  <c r="AG240" i="12"/>
  <c r="AD240" i="12" s="1"/>
  <c r="AG109" i="12"/>
  <c r="AD109" i="12" s="1"/>
  <c r="AG65" i="12"/>
  <c r="AD65" i="12" s="1"/>
  <c r="AG144" i="12"/>
  <c r="AD144" i="12" s="1"/>
  <c r="AG12" i="12"/>
  <c r="AD12" i="12" s="1"/>
  <c r="AG74" i="12"/>
  <c r="AD74" i="12" s="1"/>
  <c r="AG128" i="12"/>
  <c r="AD128" i="12" s="1"/>
  <c r="AG46" i="12"/>
  <c r="AD46" i="12" s="1"/>
  <c r="AG11" i="12"/>
  <c r="AD11" i="12" s="1"/>
  <c r="AG34" i="12"/>
  <c r="AD34" i="12" s="1"/>
  <c r="R9" i="12"/>
  <c r="R21" i="13" s="1"/>
  <c r="V5" i="13" s="1"/>
  <c r="W5" i="13" s="1"/>
  <c r="AG280" i="11"/>
  <c r="AH208" i="11"/>
  <c r="AH105" i="11"/>
  <c r="AH121" i="11"/>
  <c r="AH250" i="11"/>
  <c r="AH139" i="11"/>
  <c r="AH77" i="11"/>
  <c r="AH94" i="11"/>
  <c r="AH26" i="11"/>
  <c r="AH277" i="11"/>
  <c r="AH110" i="11"/>
  <c r="AH257" i="11"/>
  <c r="AH113" i="11"/>
  <c r="AH220" i="11"/>
  <c r="AH231" i="11"/>
  <c r="AH87" i="11"/>
  <c r="AH36" i="11"/>
  <c r="AH47" i="11"/>
  <c r="AH12" i="11"/>
  <c r="AH230" i="11"/>
  <c r="AH274" i="11"/>
  <c r="AH130" i="11"/>
  <c r="AH261" i="11"/>
  <c r="AH117" i="11"/>
  <c r="AH271" i="11"/>
  <c r="AH128" i="11"/>
  <c r="AH234" i="11"/>
  <c r="AH90" i="11"/>
  <c r="AH266" i="11"/>
  <c r="AH199" i="11"/>
  <c r="AH124" i="11"/>
  <c r="AH75" i="11"/>
  <c r="AH78" i="11"/>
  <c r="AH219" i="11"/>
  <c r="AH260" i="11"/>
  <c r="AH196" i="11"/>
  <c r="AH106" i="11"/>
  <c r="AH193" i="11"/>
  <c r="AH51" i="11"/>
  <c r="AH81" i="11"/>
  <c r="AF280" i="11"/>
  <c r="AH4" i="11"/>
  <c r="AH134" i="11"/>
  <c r="AH13" i="11"/>
  <c r="AH229" i="11"/>
  <c r="AH209" i="11"/>
  <c r="AH41" i="11"/>
  <c r="AH172" i="11"/>
  <c r="AH183" i="11"/>
  <c r="AH39" i="11"/>
  <c r="AH227" i="11"/>
  <c r="AH218" i="11"/>
  <c r="AH191" i="11"/>
  <c r="AH192" i="11"/>
  <c r="AH226" i="11"/>
  <c r="AH82" i="11"/>
  <c r="AH213" i="11"/>
  <c r="AH69" i="11"/>
  <c r="AH224" i="11"/>
  <c r="AH80" i="11"/>
  <c r="AH186" i="11"/>
  <c r="AH42" i="11"/>
  <c r="AH247" i="11"/>
  <c r="AH52" i="11"/>
  <c r="AH49" i="11"/>
  <c r="AH276" i="11"/>
  <c r="AH16" i="11"/>
  <c r="AH11" i="11"/>
  <c r="AH66" i="11"/>
  <c r="AH8" i="11"/>
  <c r="AH92" i="11"/>
  <c r="AH169" i="11"/>
  <c r="AH14" i="11"/>
  <c r="AH197" i="11"/>
  <c r="AH17" i="11"/>
  <c r="AH160" i="11"/>
  <c r="AH171" i="11"/>
  <c r="AH27" i="11"/>
  <c r="AH203" i="11"/>
  <c r="AH240" i="11"/>
  <c r="AH167" i="11"/>
  <c r="AH156" i="11"/>
  <c r="AH214" i="11"/>
  <c r="AH70" i="11"/>
  <c r="AH201" i="11"/>
  <c r="AH57" i="11"/>
  <c r="AH212" i="11"/>
  <c r="AH68" i="11"/>
  <c r="AH174" i="11"/>
  <c r="AH30" i="11"/>
  <c r="AH175" i="11"/>
  <c r="AH127" i="11"/>
  <c r="AH79" i="11"/>
  <c r="AH31" i="11"/>
  <c r="AH23" i="11"/>
  <c r="AH222" i="11"/>
  <c r="AH64" i="11"/>
  <c r="AH63" i="11"/>
  <c r="AH210" i="11"/>
  <c r="AH251" i="11"/>
  <c r="AH198" i="11"/>
  <c r="AH145" i="11"/>
  <c r="AH37" i="11"/>
  <c r="AH182" i="11"/>
  <c r="AH185" i="11"/>
  <c r="AH5" i="11"/>
  <c r="AH148" i="11"/>
  <c r="AH159" i="11"/>
  <c r="AH15" i="11"/>
  <c r="AH179" i="11"/>
  <c r="AH204" i="11"/>
  <c r="AH143" i="11"/>
  <c r="AH108" i="11"/>
  <c r="AH202" i="11"/>
  <c r="AH58" i="11"/>
  <c r="AH189" i="11"/>
  <c r="AH45" i="11"/>
  <c r="AH200" i="11"/>
  <c r="AH56" i="11"/>
  <c r="AH162" i="11"/>
  <c r="AH18" i="11"/>
  <c r="AH235" i="11"/>
  <c r="AH158" i="11"/>
  <c r="AH122" i="11"/>
  <c r="AH263" i="11"/>
  <c r="AH146" i="11"/>
  <c r="AH239" i="11"/>
  <c r="AH104" i="11"/>
  <c r="AH43" i="11"/>
  <c r="AH112" i="11"/>
  <c r="AH195" i="11"/>
  <c r="AH236" i="11"/>
  <c r="AH241" i="11"/>
  <c r="AH98" i="11"/>
  <c r="AH61" i="11"/>
  <c r="AH181" i="11"/>
  <c r="AH173" i="11"/>
  <c r="AH100" i="11"/>
  <c r="AH136" i="11"/>
  <c r="AH147" i="11"/>
  <c r="AH264" i="11"/>
  <c r="AH155" i="11"/>
  <c r="AH180" i="11"/>
  <c r="AH119" i="11"/>
  <c r="AH96" i="11"/>
  <c r="AH190" i="11"/>
  <c r="AH46" i="11"/>
  <c r="AH177" i="11"/>
  <c r="AH33" i="11"/>
  <c r="AH188" i="11"/>
  <c r="AH44" i="11"/>
  <c r="AH150" i="11"/>
  <c r="AH6" i="11"/>
  <c r="AH88" i="11"/>
  <c r="AH40" i="11"/>
  <c r="AH50" i="11"/>
  <c r="AH262" i="11"/>
  <c r="AH233" i="11"/>
  <c r="AH252" i="11"/>
  <c r="AH221" i="11"/>
  <c r="AH238" i="11"/>
  <c r="AH85" i="11"/>
  <c r="AH279" i="11"/>
  <c r="AH135" i="11"/>
  <c r="AH216" i="11"/>
  <c r="AH131" i="11"/>
  <c r="AH144" i="11"/>
  <c r="AH95" i="11"/>
  <c r="AH60" i="11"/>
  <c r="AH178" i="11"/>
  <c r="AH34" i="11"/>
  <c r="AH165" i="11"/>
  <c r="AH21" i="11"/>
  <c r="AH176" i="11"/>
  <c r="AH32" i="11"/>
  <c r="AH138" i="11"/>
  <c r="AH65" i="11"/>
  <c r="AH223" i="11"/>
  <c r="AH163" i="11"/>
  <c r="AH115" i="11"/>
  <c r="AH67" i="11"/>
  <c r="AH19" i="11"/>
  <c r="AH101" i="11"/>
  <c r="AH249" i="11"/>
  <c r="AH89" i="11"/>
  <c r="AH237" i="11"/>
  <c r="AH187" i="11"/>
  <c r="AH62" i="11"/>
  <c r="AH215" i="11"/>
  <c r="AH206" i="11"/>
  <c r="AH269" i="11"/>
  <c r="AH25" i="11"/>
  <c r="AH205" i="11"/>
  <c r="AH74" i="11"/>
  <c r="AH149" i="11"/>
  <c r="AH256" i="11"/>
  <c r="AH268" i="11"/>
  <c r="AH123" i="11"/>
  <c r="AH168" i="11"/>
  <c r="AH107" i="11"/>
  <c r="AH132" i="11"/>
  <c r="AH71" i="11"/>
  <c r="AH24" i="11"/>
  <c r="AH166" i="11"/>
  <c r="AH10" i="11"/>
  <c r="AH153" i="11"/>
  <c r="AH9" i="11"/>
  <c r="AH164" i="11"/>
  <c r="AH272" i="11"/>
  <c r="AH126" i="11"/>
  <c r="AH53" i="11"/>
  <c r="AH133" i="11"/>
  <c r="AH116" i="11"/>
  <c r="AH97" i="11"/>
  <c r="AH275" i="11"/>
  <c r="AH248" i="11"/>
  <c r="AH91" i="11"/>
  <c r="AH184" i="11"/>
  <c r="AH225" i="11"/>
  <c r="AH265" i="11"/>
  <c r="AH109" i="11"/>
  <c r="AH73" i="11"/>
  <c r="AH253" i="11"/>
  <c r="AH194" i="11"/>
  <c r="AH137" i="11"/>
  <c r="AH244" i="11"/>
  <c r="AH255" i="11"/>
  <c r="AH111" i="11"/>
  <c r="AH120" i="11"/>
  <c r="AH83" i="11"/>
  <c r="AH84" i="11"/>
  <c r="AH35" i="11"/>
  <c r="AH254" i="11"/>
  <c r="AH154" i="11"/>
  <c r="AH267" i="11"/>
  <c r="AH141" i="11"/>
  <c r="AH20" i="11"/>
  <c r="AH152" i="11"/>
  <c r="AH258" i="11"/>
  <c r="AH114" i="11"/>
  <c r="AH29" i="11"/>
  <c r="AH211" i="11"/>
  <c r="AH76" i="11"/>
  <c r="AH28" i="11"/>
  <c r="AH245" i="11"/>
  <c r="AH118" i="11"/>
  <c r="AH207" i="11"/>
  <c r="AH93" i="11"/>
  <c r="AH259" i="11"/>
  <c r="AH170" i="11"/>
  <c r="AH228" i="11"/>
  <c r="AH54" i="11"/>
  <c r="AH161" i="11"/>
  <c r="AH217" i="11"/>
  <c r="AH157" i="11"/>
  <c r="AH38" i="11"/>
  <c r="AH270" i="11"/>
  <c r="AH125" i="11"/>
  <c r="AH232" i="11"/>
  <c r="AH243" i="11"/>
  <c r="AH99" i="11"/>
  <c r="AH72" i="11"/>
  <c r="AH59" i="11"/>
  <c r="AH48" i="11"/>
  <c r="AH22" i="11"/>
  <c r="AH86" i="11"/>
  <c r="AH142" i="11"/>
  <c r="AH273" i="11"/>
  <c r="AH129" i="11"/>
  <c r="AH278" i="11"/>
  <c r="AH140" i="11"/>
  <c r="AH246" i="11"/>
  <c r="AH102" i="11"/>
  <c r="AH242" i="11"/>
  <c r="AH151" i="11"/>
  <c r="AH103" i="11"/>
  <c r="AH55" i="11"/>
  <c r="AH7" i="11"/>
  <c r="AE280" i="11"/>
  <c r="R53" i="13" l="1"/>
  <c r="S53" i="13"/>
  <c r="Q56" i="13"/>
  <c r="O56" i="13"/>
  <c r="P56" i="13"/>
  <c r="V6" i="13"/>
  <c r="W6" i="13" s="1"/>
  <c r="R56" i="13"/>
  <c r="S52" i="13"/>
  <c r="S51" i="13"/>
  <c r="R46" i="13"/>
  <c r="AH5" i="14"/>
  <c r="AJ5" i="14" s="1"/>
  <c r="AH13" i="14"/>
  <c r="AJ13" i="14" s="1"/>
  <c r="AM10" i="14"/>
  <c r="AO10" i="14" s="1"/>
  <c r="AH34" i="14"/>
  <c r="AJ34" i="14" s="1"/>
  <c r="AM12" i="14"/>
  <c r="AO12" i="14" s="1"/>
  <c r="AH31" i="14"/>
  <c r="AJ31" i="14" s="1"/>
  <c r="AH26" i="14"/>
  <c r="AJ26" i="14" s="1"/>
  <c r="AH10" i="14"/>
  <c r="AJ10" i="14" s="1"/>
  <c r="AH20" i="14"/>
  <c r="AJ20" i="14" s="1"/>
  <c r="AH25" i="14"/>
  <c r="AJ25" i="14" s="1"/>
  <c r="AH32" i="14"/>
  <c r="AJ32" i="14" s="1"/>
  <c r="AH9" i="14"/>
  <c r="AJ9" i="14" s="1"/>
  <c r="AH12" i="14"/>
  <c r="AJ12" i="14" s="1"/>
  <c r="AH33" i="14"/>
  <c r="AJ33" i="14" s="1"/>
  <c r="AH21" i="14"/>
  <c r="AJ21" i="14" s="1"/>
  <c r="AH29" i="14"/>
  <c r="AJ29" i="14" s="1"/>
  <c r="AH24" i="14"/>
  <c r="AJ24" i="14" s="1"/>
  <c r="AH28" i="14"/>
  <c r="AJ28" i="14" s="1"/>
  <c r="AH19" i="14"/>
  <c r="AJ19" i="14" s="1"/>
  <c r="AH18" i="14"/>
  <c r="AJ18" i="14" s="1"/>
  <c r="AM8" i="14"/>
  <c r="AO8" i="14" s="1"/>
  <c r="AM6" i="14"/>
  <c r="AO6" i="14" s="1"/>
  <c r="AH22" i="14"/>
  <c r="AJ22" i="14" s="1"/>
  <c r="AH17" i="14"/>
  <c r="AJ17" i="14" s="1"/>
  <c r="AM9" i="14"/>
  <c r="AO9" i="14" s="1"/>
  <c r="AM11" i="14"/>
  <c r="AO11" i="14" s="1"/>
  <c r="AH14" i="14"/>
  <c r="AJ14" i="14" s="1"/>
  <c r="AM5" i="14"/>
  <c r="AO5" i="14" s="1"/>
  <c r="AH6" i="14"/>
  <c r="AJ6" i="14" s="1"/>
  <c r="AH15" i="14"/>
  <c r="AJ15" i="14" s="1"/>
  <c r="AM7" i="14"/>
  <c r="AO7" i="14" s="1"/>
  <c r="AH7" i="14"/>
  <c r="AJ7" i="14" s="1"/>
  <c r="AH30" i="14"/>
  <c r="AJ30" i="14" s="1"/>
  <c r="AH27" i="14"/>
  <c r="AJ27" i="14" s="1"/>
  <c r="AH11" i="14"/>
  <c r="AJ11" i="14" s="1"/>
  <c r="AH16" i="14"/>
  <c r="AJ16" i="14" s="1"/>
  <c r="AH8" i="14"/>
  <c r="AJ8" i="14" s="1"/>
  <c r="R11" i="11"/>
  <c r="R35" i="13" s="1"/>
  <c r="N35" i="13"/>
  <c r="AD242" i="11"/>
  <c r="AD244" i="11"/>
  <c r="AD165" i="11"/>
  <c r="AD5" i="11"/>
  <c r="AD69" i="11"/>
  <c r="AD167" i="11"/>
  <c r="AD78" i="11"/>
  <c r="AD231" i="11"/>
  <c r="AD26" i="11"/>
  <c r="AD105" i="11"/>
  <c r="AD102" i="11"/>
  <c r="AD99" i="11"/>
  <c r="AD157" i="11"/>
  <c r="AD259" i="11"/>
  <c r="AD76" i="11"/>
  <c r="AD20" i="11"/>
  <c r="AD84" i="11"/>
  <c r="AD137" i="11"/>
  <c r="AD225" i="11"/>
  <c r="AD116" i="11"/>
  <c r="AD9" i="11"/>
  <c r="AD132" i="11"/>
  <c r="AD149" i="11"/>
  <c r="AD101" i="11"/>
  <c r="AD65" i="11"/>
  <c r="AD216" i="11"/>
  <c r="AD252" i="11"/>
  <c r="AD6" i="11"/>
  <c r="AD264" i="11"/>
  <c r="AD61" i="11"/>
  <c r="AD43" i="11"/>
  <c r="AD158" i="11"/>
  <c r="AD45" i="11"/>
  <c r="AD204" i="11"/>
  <c r="AD185" i="11"/>
  <c r="AD210" i="11"/>
  <c r="AD79" i="11"/>
  <c r="AD212" i="11"/>
  <c r="AD17" i="11"/>
  <c r="AD66" i="11"/>
  <c r="AD247" i="11"/>
  <c r="AD213" i="11"/>
  <c r="AD193" i="11"/>
  <c r="AD94" i="11"/>
  <c r="AD152" i="11"/>
  <c r="AD223" i="11"/>
  <c r="AD112" i="11"/>
  <c r="AD160" i="11"/>
  <c r="AD229" i="11"/>
  <c r="AD83" i="11"/>
  <c r="AD133" i="11"/>
  <c r="AD178" i="11"/>
  <c r="AD190" i="11"/>
  <c r="AD179" i="11"/>
  <c r="AD82" i="11"/>
  <c r="AD75" i="11"/>
  <c r="AD128" i="11"/>
  <c r="AD230" i="11"/>
  <c r="AD220" i="11"/>
  <c r="AD208" i="11"/>
  <c r="AD251" i="11"/>
  <c r="AD246" i="11"/>
  <c r="AD93" i="11"/>
  <c r="AD211" i="11"/>
  <c r="AD141" i="11"/>
  <c r="AD194" i="11"/>
  <c r="AD184" i="11"/>
  <c r="AD153" i="11"/>
  <c r="AD107" i="11"/>
  <c r="AD74" i="11"/>
  <c r="AD62" i="11"/>
  <c r="AD19" i="11"/>
  <c r="AD138" i="11"/>
  <c r="AD135" i="11"/>
  <c r="AD233" i="11"/>
  <c r="AD150" i="11"/>
  <c r="AD147" i="11"/>
  <c r="AD98" i="11"/>
  <c r="AD104" i="11"/>
  <c r="AD235" i="11"/>
  <c r="AD189" i="11"/>
  <c r="AD182" i="11"/>
  <c r="AD63" i="11"/>
  <c r="AD127" i="11"/>
  <c r="AD57" i="11"/>
  <c r="AD240" i="11"/>
  <c r="AD197" i="11"/>
  <c r="AD11" i="11"/>
  <c r="AD42" i="11"/>
  <c r="AD39" i="11"/>
  <c r="AD13" i="11"/>
  <c r="AD72" i="11"/>
  <c r="AD164" i="11"/>
  <c r="AD221" i="11"/>
  <c r="AD200" i="11"/>
  <c r="AD8" i="11"/>
  <c r="AD227" i="11"/>
  <c r="AD7" i="11"/>
  <c r="AD243" i="11"/>
  <c r="AD22" i="11"/>
  <c r="AD262" i="11"/>
  <c r="AD241" i="11"/>
  <c r="AD239" i="11"/>
  <c r="AD37" i="11"/>
  <c r="AD226" i="11"/>
  <c r="AD106" i="11"/>
  <c r="AD124" i="11"/>
  <c r="AD271" i="11"/>
  <c r="AD12" i="11"/>
  <c r="AD113" i="11"/>
  <c r="AD77" i="11"/>
  <c r="AD249" i="11"/>
  <c r="AD155" i="11"/>
  <c r="AD68" i="11"/>
  <c r="AD218" i="11"/>
  <c r="AD215" i="11"/>
  <c r="AD217" i="11"/>
  <c r="AD86" i="11"/>
  <c r="AD55" i="11"/>
  <c r="AD140" i="11"/>
  <c r="AD232" i="11"/>
  <c r="AD161" i="11"/>
  <c r="AD207" i="11"/>
  <c r="AD29" i="11"/>
  <c r="AD267" i="11"/>
  <c r="AD120" i="11"/>
  <c r="AD253" i="11"/>
  <c r="AD91" i="11"/>
  <c r="AD53" i="11"/>
  <c r="AD10" i="11"/>
  <c r="AD168" i="11"/>
  <c r="AD205" i="11"/>
  <c r="AD187" i="11"/>
  <c r="AD67" i="11"/>
  <c r="AD32" i="11"/>
  <c r="AD60" i="11"/>
  <c r="AD279" i="11"/>
  <c r="AD44" i="11"/>
  <c r="AD96" i="11"/>
  <c r="AD136" i="11"/>
  <c r="AD18" i="11"/>
  <c r="AD58" i="11"/>
  <c r="AD15" i="11"/>
  <c r="AD64" i="11"/>
  <c r="AD175" i="11"/>
  <c r="AD201" i="11"/>
  <c r="AD203" i="11"/>
  <c r="AD14" i="11"/>
  <c r="AD16" i="11"/>
  <c r="AD186" i="11"/>
  <c r="AD183" i="11"/>
  <c r="AD134" i="11"/>
  <c r="AD47" i="11"/>
  <c r="AD170" i="11"/>
  <c r="AD206" i="11"/>
  <c r="AD122" i="11"/>
  <c r="AD209" i="11"/>
  <c r="AD142" i="11"/>
  <c r="AD51" i="11"/>
  <c r="AD118" i="11"/>
  <c r="AD73" i="11"/>
  <c r="AD166" i="11"/>
  <c r="AD25" i="11"/>
  <c r="AD95" i="11"/>
  <c r="AD85" i="11"/>
  <c r="AD119" i="11"/>
  <c r="AD145" i="11"/>
  <c r="AD70" i="11"/>
  <c r="AD169" i="11"/>
  <c r="AD196" i="11"/>
  <c r="AD199" i="11"/>
  <c r="AD117" i="11"/>
  <c r="AD257" i="11"/>
  <c r="AD139" i="11"/>
  <c r="AD28" i="11"/>
  <c r="AD52" i="11"/>
  <c r="AP7" i="11" s="1"/>
  <c r="AD46" i="11"/>
  <c r="AD234" i="11"/>
  <c r="AD103" i="11"/>
  <c r="AD278" i="11"/>
  <c r="AD48" i="11"/>
  <c r="AD125" i="11"/>
  <c r="AD54" i="11"/>
  <c r="AD114" i="11"/>
  <c r="AD154" i="11"/>
  <c r="AD111" i="11"/>
  <c r="AD248" i="11"/>
  <c r="AD126" i="11"/>
  <c r="AD123" i="11"/>
  <c r="AD237" i="11"/>
  <c r="AD115" i="11"/>
  <c r="AD176" i="11"/>
  <c r="AD50" i="11"/>
  <c r="AD188" i="11"/>
  <c r="AD100" i="11"/>
  <c r="AD236" i="11"/>
  <c r="AD146" i="11"/>
  <c r="AD162" i="11"/>
  <c r="AD202" i="11"/>
  <c r="AD159" i="11"/>
  <c r="AD222" i="11"/>
  <c r="AD30" i="11"/>
  <c r="AD27" i="11"/>
  <c r="AD276" i="11"/>
  <c r="AD80" i="11"/>
  <c r="AD192" i="11"/>
  <c r="AD172" i="11"/>
  <c r="AD4" i="11"/>
  <c r="AD38" i="11"/>
  <c r="AD256" i="11"/>
  <c r="AD156" i="11"/>
  <c r="AD274" i="11"/>
  <c r="AD275" i="11"/>
  <c r="AD263" i="11"/>
  <c r="AD23" i="11"/>
  <c r="AD214" i="11"/>
  <c r="AD49" i="11"/>
  <c r="AD191" i="11"/>
  <c r="AD260" i="11"/>
  <c r="AD266" i="11"/>
  <c r="AD261" i="11"/>
  <c r="AD36" i="11"/>
  <c r="AD110" i="11"/>
  <c r="AD250" i="11"/>
  <c r="AD177" i="11"/>
  <c r="AD34" i="11"/>
  <c r="AD238" i="11"/>
  <c r="AD151" i="11"/>
  <c r="AD129" i="11"/>
  <c r="AD59" i="11"/>
  <c r="AD270" i="11"/>
  <c r="AD228" i="11"/>
  <c r="AD245" i="11"/>
  <c r="AD258" i="11"/>
  <c r="AD254" i="11"/>
  <c r="AD255" i="11"/>
  <c r="AD109" i="11"/>
  <c r="AD272" i="11"/>
  <c r="AD24" i="11"/>
  <c r="AD268" i="11"/>
  <c r="AD269" i="11"/>
  <c r="AD89" i="11"/>
  <c r="AD163" i="11"/>
  <c r="AD21" i="11"/>
  <c r="AD144" i="11"/>
  <c r="AD40" i="11"/>
  <c r="AD33" i="11"/>
  <c r="AK7" i="11" s="1"/>
  <c r="AD180" i="11"/>
  <c r="AD173" i="11"/>
  <c r="AD195" i="11"/>
  <c r="AD56" i="11"/>
  <c r="AD108" i="11"/>
  <c r="AD148" i="11"/>
  <c r="AD198" i="11"/>
  <c r="AD174" i="11"/>
  <c r="AD171" i="11"/>
  <c r="AD92" i="11"/>
  <c r="AD224" i="11"/>
  <c r="AD41" i="11"/>
  <c r="AD130" i="11"/>
  <c r="AD277" i="11"/>
  <c r="AD121" i="11"/>
  <c r="AD273" i="11"/>
  <c r="AD88" i="11"/>
  <c r="AD31" i="11"/>
  <c r="AD35" i="11"/>
  <c r="AD265" i="11"/>
  <c r="AD97" i="11"/>
  <c r="AD71" i="11"/>
  <c r="AD131" i="11"/>
  <c r="AD181" i="11"/>
  <c r="AD143" i="11"/>
  <c r="AD81" i="11"/>
  <c r="AD219" i="11"/>
  <c r="AD90" i="11"/>
  <c r="AD87" i="11"/>
  <c r="AD207" i="12"/>
  <c r="AG280" i="12"/>
  <c r="AJ5" i="12"/>
  <c r="AL5" i="12" s="1"/>
  <c r="AQ12" i="12"/>
  <c r="AD47" i="13" s="1"/>
  <c r="AC47" i="13"/>
  <c r="AJ33" i="12"/>
  <c r="AL33" i="12" s="1"/>
  <c r="AL34" i="12"/>
  <c r="AC34" i="13"/>
  <c r="AL21" i="12"/>
  <c r="AC21" i="13"/>
  <c r="AL30" i="12"/>
  <c r="AC30" i="13"/>
  <c r="AK29" i="11"/>
  <c r="AK14" i="11"/>
  <c r="AK30" i="11"/>
  <c r="AK20" i="11"/>
  <c r="AK25" i="11"/>
  <c r="AJ12" i="12"/>
  <c r="AJ14" i="12"/>
  <c r="AJ26" i="12"/>
  <c r="AJ32" i="12"/>
  <c r="AJ19" i="12"/>
  <c r="AJ25" i="12"/>
  <c r="AO8" i="12"/>
  <c r="AC43" i="13" s="1"/>
  <c r="AJ31" i="12"/>
  <c r="AO6" i="12"/>
  <c r="AJ22" i="12"/>
  <c r="AO4" i="12"/>
  <c r="AJ15" i="12"/>
  <c r="AJ9" i="12"/>
  <c r="AJ6" i="12"/>
  <c r="AO5" i="12"/>
  <c r="AJ16" i="12"/>
  <c r="AO11" i="12"/>
  <c r="AJ29" i="12"/>
  <c r="AJ13" i="12"/>
  <c r="AJ10" i="12"/>
  <c r="AJ27" i="12"/>
  <c r="AJ8" i="12"/>
  <c r="AJ20" i="12"/>
  <c r="AJ17" i="12"/>
  <c r="AJ24" i="12"/>
  <c r="AO7" i="12"/>
  <c r="AJ28" i="12"/>
  <c r="AJ11" i="12"/>
  <c r="AO9" i="12"/>
  <c r="AJ18" i="12"/>
  <c r="AJ23" i="12"/>
  <c r="AO10" i="12"/>
  <c r="AJ7" i="12"/>
  <c r="AJ4" i="12"/>
  <c r="AH280" i="11"/>
  <c r="AD21" i="13" l="1"/>
  <c r="AE21" i="13"/>
  <c r="AE34" i="13"/>
  <c r="AD34" i="13"/>
  <c r="AE30" i="13"/>
  <c r="AD30" i="13"/>
  <c r="AK10" i="11"/>
  <c r="AK16" i="11"/>
  <c r="AM4" i="14"/>
  <c r="AO4" i="14" s="1"/>
  <c r="AH4" i="14"/>
  <c r="AJ4" i="14" s="1"/>
  <c r="AK13" i="11"/>
  <c r="AK32" i="11"/>
  <c r="AM32" i="11" s="1"/>
  <c r="AP9" i="11"/>
  <c r="AG44" i="13" s="1"/>
  <c r="AK15" i="11"/>
  <c r="AM15" i="11" s="1"/>
  <c r="AP11" i="11"/>
  <c r="AK6" i="11"/>
  <c r="AM6" i="11" s="1"/>
  <c r="AP8" i="11"/>
  <c r="AG43" i="13" s="1"/>
  <c r="AK27" i="11"/>
  <c r="AP12" i="11"/>
  <c r="AK8" i="11"/>
  <c r="AM8" i="11" s="1"/>
  <c r="AK9" i="11"/>
  <c r="AM9" i="11" s="1"/>
  <c r="AK23" i="11"/>
  <c r="AP6" i="11"/>
  <c r="AR6" i="11" s="1"/>
  <c r="AP4" i="11"/>
  <c r="AR4" i="11" s="1"/>
  <c r="AK5" i="11"/>
  <c r="AM5" i="11" s="1"/>
  <c r="AK11" i="11"/>
  <c r="AM11" i="11" s="1"/>
  <c r="AP10" i="11"/>
  <c r="AR10" i="11" s="1"/>
  <c r="AK33" i="11"/>
  <c r="AG33" i="13" s="1"/>
  <c r="AI33" i="13" s="1"/>
  <c r="AK28" i="11"/>
  <c r="AK34" i="11"/>
  <c r="AM34" i="11" s="1"/>
  <c r="AK19" i="11"/>
  <c r="AG19" i="13" s="1"/>
  <c r="AK26" i="11"/>
  <c r="AM26" i="11" s="1"/>
  <c r="AK17" i="11"/>
  <c r="AK24" i="11"/>
  <c r="AG24" i="13" s="1"/>
  <c r="AK21" i="11"/>
  <c r="AM21" i="11" s="1"/>
  <c r="AK18" i="11"/>
  <c r="AM18" i="11" s="1"/>
  <c r="AK4" i="11"/>
  <c r="AM4" i="11" s="1"/>
  <c r="AK12" i="11"/>
  <c r="AM12" i="11" s="1"/>
  <c r="AP5" i="11"/>
  <c r="AR5" i="11" s="1"/>
  <c r="AK22" i="11"/>
  <c r="AM22" i="11" s="1"/>
  <c r="AK31" i="11"/>
  <c r="AM31" i="11" s="1"/>
  <c r="AC5" i="13"/>
  <c r="AQ8" i="12"/>
  <c r="AD43" i="13" s="1"/>
  <c r="AQ11" i="12"/>
  <c r="AD46" i="13" s="1"/>
  <c r="AC46" i="13"/>
  <c r="AQ7" i="12"/>
  <c r="AD42" i="13" s="1"/>
  <c r="AC42" i="13"/>
  <c r="AQ5" i="12"/>
  <c r="AD40" i="13" s="1"/>
  <c r="AC40" i="13"/>
  <c r="AC33" i="13"/>
  <c r="AQ4" i="12"/>
  <c r="AD39" i="13" s="1"/>
  <c r="AC39" i="13"/>
  <c r="AQ6" i="12"/>
  <c r="AD41" i="13" s="1"/>
  <c r="AC41" i="13"/>
  <c r="AQ10" i="12"/>
  <c r="AD45" i="13" s="1"/>
  <c r="AC45" i="13"/>
  <c r="AQ9" i="12"/>
  <c r="AD44" i="13" s="1"/>
  <c r="AC44" i="13"/>
  <c r="AG41" i="13"/>
  <c r="AR7" i="11"/>
  <c r="AG42" i="13"/>
  <c r="AR9" i="11"/>
  <c r="AR11" i="11"/>
  <c r="AG46" i="13"/>
  <c r="AL29" i="12"/>
  <c r="AC29" i="13"/>
  <c r="AL25" i="12"/>
  <c r="AC25" i="13"/>
  <c r="AL32" i="12"/>
  <c r="AC32" i="13"/>
  <c r="AL26" i="12"/>
  <c r="AC26" i="13"/>
  <c r="AL6" i="12"/>
  <c r="AC6" i="13"/>
  <c r="AL14" i="12"/>
  <c r="AC14" i="13"/>
  <c r="AL11" i="12"/>
  <c r="AC11" i="13"/>
  <c r="AL9" i="12"/>
  <c r="AC9" i="13"/>
  <c r="AL12" i="12"/>
  <c r="AC12" i="13"/>
  <c r="AL19" i="12"/>
  <c r="AC19" i="13"/>
  <c r="AL17" i="12"/>
  <c r="AC17" i="13"/>
  <c r="AL15" i="12"/>
  <c r="AC15" i="13"/>
  <c r="AL4" i="12"/>
  <c r="AC4" i="13"/>
  <c r="AL20" i="12"/>
  <c r="AC20" i="13"/>
  <c r="AL24" i="12"/>
  <c r="AC24" i="13"/>
  <c r="AL8" i="12"/>
  <c r="AC8" i="13"/>
  <c r="AL22" i="12"/>
  <c r="AC22" i="13"/>
  <c r="AL28" i="12"/>
  <c r="AC28" i="13"/>
  <c r="AL7" i="12"/>
  <c r="AC7" i="13"/>
  <c r="AL27" i="12"/>
  <c r="AC27" i="13"/>
  <c r="AL23" i="12"/>
  <c r="AC23" i="13"/>
  <c r="AL10" i="12"/>
  <c r="AC10" i="13"/>
  <c r="AL31" i="12"/>
  <c r="AC31" i="13"/>
  <c r="AL16" i="12"/>
  <c r="AC16" i="13"/>
  <c r="AL18" i="12"/>
  <c r="AC18" i="13"/>
  <c r="AL13" i="12"/>
  <c r="AC13" i="13"/>
  <c r="AM13" i="11"/>
  <c r="AM16" i="11"/>
  <c r="AG16" i="13"/>
  <c r="AI16" i="13" s="1"/>
  <c r="AM30" i="11"/>
  <c r="AG30" i="13"/>
  <c r="AI30" i="13" s="1"/>
  <c r="AG23" i="13"/>
  <c r="AM25" i="11"/>
  <c r="AM14" i="11"/>
  <c r="AG14" i="13"/>
  <c r="AI14" i="13" s="1"/>
  <c r="AM7" i="11"/>
  <c r="AG7" i="13"/>
  <c r="AI7" i="13" s="1"/>
  <c r="AM29" i="11"/>
  <c r="AG29" i="13"/>
  <c r="AI29" i="13" s="1"/>
  <c r="AM20" i="11"/>
  <c r="AG20" i="13"/>
  <c r="AI20" i="13" s="1"/>
  <c r="AM10" i="11"/>
  <c r="AE10" i="13" l="1"/>
  <c r="AD10" i="13"/>
  <c r="AE8" i="13"/>
  <c r="AD8" i="13"/>
  <c r="AD23" i="13"/>
  <c r="AE23" i="13"/>
  <c r="AE18" i="13"/>
  <c r="AD18" i="13"/>
  <c r="AD26" i="13"/>
  <c r="AE26" i="13"/>
  <c r="AE32" i="13"/>
  <c r="AD32" i="13"/>
  <c r="AD25" i="13"/>
  <c r="AE25" i="13"/>
  <c r="AE19" i="13"/>
  <c r="AD19" i="13"/>
  <c r="AD24" i="13"/>
  <c r="AE24" i="13"/>
  <c r="AD20" i="13"/>
  <c r="AE20" i="13"/>
  <c r="AD11" i="13"/>
  <c r="AE11" i="13"/>
  <c r="AD5" i="13"/>
  <c r="AE5" i="13"/>
  <c r="AD16" i="13"/>
  <c r="AE16" i="13"/>
  <c r="AE14" i="13"/>
  <c r="AD14" i="13"/>
  <c r="AF34" i="13"/>
  <c r="AJ34" i="13"/>
  <c r="AI24" i="13"/>
  <c r="AD9" i="13"/>
  <c r="AE9" i="13"/>
  <c r="AD29" i="13"/>
  <c r="AE29" i="13"/>
  <c r="AF30" i="13"/>
  <c r="AJ30" i="13"/>
  <c r="AE28" i="13"/>
  <c r="AD28" i="13"/>
  <c r="AD12" i="13"/>
  <c r="AE12" i="13"/>
  <c r="AD13" i="13"/>
  <c r="AE13" i="13"/>
  <c r="AI19" i="13"/>
  <c r="AD7" i="13"/>
  <c r="AE7" i="13"/>
  <c r="AI23" i="13"/>
  <c r="AE31" i="13"/>
  <c r="AD31" i="13"/>
  <c r="AE22" i="13"/>
  <c r="AD22" i="13"/>
  <c r="AD17" i="13"/>
  <c r="AE17" i="13"/>
  <c r="AE6" i="13"/>
  <c r="AD6" i="13"/>
  <c r="AE33" i="13"/>
  <c r="AD33" i="13"/>
  <c r="AE27" i="13"/>
  <c r="AD27" i="13"/>
  <c r="AD4" i="13"/>
  <c r="AE4" i="13"/>
  <c r="AE15" i="13"/>
  <c r="AD15" i="13"/>
  <c r="AF21" i="13"/>
  <c r="AJ21" i="13"/>
  <c r="AG11" i="13"/>
  <c r="AI11" i="13" s="1"/>
  <c r="AG15" i="13"/>
  <c r="AI15" i="13" s="1"/>
  <c r="AG9" i="13"/>
  <c r="AI9" i="13" s="1"/>
  <c r="AG4" i="13"/>
  <c r="AI4" i="13" s="1"/>
  <c r="AG31" i="13"/>
  <c r="AI31" i="13" s="1"/>
  <c r="AG12" i="13"/>
  <c r="AI12" i="13" s="1"/>
  <c r="AM23" i="11"/>
  <c r="AG34" i="13"/>
  <c r="AI34" i="13" s="1"/>
  <c r="AG28" i="13"/>
  <c r="AI28" i="13" s="1"/>
  <c r="AG22" i="13"/>
  <c r="AI22" i="13" s="1"/>
  <c r="AG32" i="13"/>
  <c r="AI32" i="13" s="1"/>
  <c r="AG27" i="13"/>
  <c r="AI27" i="13" s="1"/>
  <c r="AM28" i="11"/>
  <c r="AR8" i="11"/>
  <c r="AM33" i="11"/>
  <c r="AG13" i="13"/>
  <c r="AI13" i="13" s="1"/>
  <c r="AG17" i="13"/>
  <c r="AI17" i="13" s="1"/>
  <c r="AM27" i="11"/>
  <c r="AM17" i="11"/>
  <c r="AG21" i="13"/>
  <c r="AI21" i="13" s="1"/>
  <c r="AG10" i="13"/>
  <c r="AI10" i="13" s="1"/>
  <c r="AG45" i="13"/>
  <c r="AG40" i="13"/>
  <c r="AG8" i="13"/>
  <c r="AM24" i="11"/>
  <c r="AG6" i="13"/>
  <c r="AI6" i="13" s="1"/>
  <c r="AG26" i="13"/>
  <c r="AI26" i="13" s="1"/>
  <c r="AG25" i="13"/>
  <c r="AI25" i="13" s="1"/>
  <c r="AM19" i="11"/>
  <c r="AG18" i="13"/>
  <c r="AI18" i="13" s="1"/>
  <c r="AG5" i="13"/>
  <c r="AI5" i="13" s="1"/>
  <c r="AG39" i="13"/>
  <c r="AR12" i="11"/>
  <c r="AG47" i="13"/>
  <c r="AF7" i="13" l="1"/>
  <c r="AJ7" i="13"/>
  <c r="AF27" i="13"/>
  <c r="AJ27" i="13"/>
  <c r="AF11" i="13"/>
  <c r="AJ11" i="13"/>
  <c r="AF18" i="13"/>
  <c r="AJ18" i="13"/>
  <c r="AF23" i="13"/>
  <c r="AJ23" i="13"/>
  <c r="AF6" i="13"/>
  <c r="AJ6" i="13"/>
  <c r="AF20" i="13"/>
  <c r="AJ20" i="13"/>
  <c r="AF13" i="13"/>
  <c r="AJ13" i="13"/>
  <c r="AJ12" i="13"/>
  <c r="AF12" i="13"/>
  <c r="AF19" i="13"/>
  <c r="AJ19" i="13"/>
  <c r="AF8" i="13"/>
  <c r="AJ8" i="13"/>
  <c r="AF5" i="13"/>
  <c r="AJ5" i="13"/>
  <c r="AJ15" i="13"/>
  <c r="AF15" i="13"/>
  <c r="AF22" i="13"/>
  <c r="AJ22" i="13"/>
  <c r="AF28" i="13"/>
  <c r="AJ28" i="13"/>
  <c r="AF9" i="13"/>
  <c r="AJ9" i="13"/>
  <c r="AJ24" i="13"/>
  <c r="AF24" i="13"/>
  <c r="AF10" i="13"/>
  <c r="AJ10" i="13"/>
  <c r="AF4" i="13"/>
  <c r="AJ4" i="13"/>
  <c r="AF32" i="13"/>
  <c r="AJ32" i="13"/>
  <c r="AF29" i="13"/>
  <c r="AJ29" i="13"/>
  <c r="AF33" i="13"/>
  <c r="AJ33" i="13"/>
  <c r="AF26" i="13"/>
  <c r="AJ26" i="13"/>
  <c r="AF17" i="13"/>
  <c r="AJ17" i="13"/>
  <c r="AJ14" i="13"/>
  <c r="AF14" i="13"/>
  <c r="AF31" i="13"/>
  <c r="AJ31" i="13"/>
  <c r="AF16" i="13"/>
  <c r="AJ16" i="13"/>
  <c r="AF25" i="13"/>
  <c r="AJ25" i="13"/>
</calcChain>
</file>

<file path=xl/sharedStrings.xml><?xml version="1.0" encoding="utf-8"?>
<sst xmlns="http://schemas.openxmlformats.org/spreadsheetml/2006/main" count="8579" uniqueCount="664">
  <si>
    <t>Contact Information</t>
  </si>
  <si>
    <t>License for Use</t>
  </si>
  <si>
    <t>This document contains mappings of the Capability Maturity Mode Integration (CMMI v3.0) and National Institute of Standards and Technology (NIST) Secure Software Development Framework (800-218) v1.1</t>
  </si>
  <si>
    <t>Raymundo Romero Arenas</t>
  </si>
  <si>
    <t>52 (477) 6496924</t>
  </si>
  <si>
    <t>ray.romero.arenas@gmail.com</t>
  </si>
  <si>
    <t>Level</t>
  </si>
  <si>
    <t>Area</t>
  </si>
  <si>
    <t>Practice</t>
  </si>
  <si>
    <t>Description</t>
  </si>
  <si>
    <t>Relationship</t>
  </si>
  <si>
    <t>CMMI</t>
  </si>
  <si>
    <t>NIST 800-218</t>
  </si>
  <si>
    <t>CAR</t>
  </si>
  <si>
    <t>Identify and address causes of selected outcomes</t>
  </si>
  <si>
    <t>Select outcomes for analysis</t>
  </si>
  <si>
    <t>Analyze and address causes of outcomes</t>
  </si>
  <si>
    <t>Determine causes fo selected outcomes by following an organizational process</t>
  </si>
  <si>
    <t>Propose actions to address identified causes</t>
  </si>
  <si>
    <t>Implement selected action proposals</t>
  </si>
  <si>
    <t>Record causal analysis and resolution data</t>
  </si>
  <si>
    <t>Submit improvement proposals for changes proven to be effective</t>
  </si>
  <si>
    <t>Perform root cause analysis of selected outcomes using statistical and other quantitative techniques</t>
  </si>
  <si>
    <t>Evaluate the effect of implemented actions on process performance using statistical and other quantitative techniques</t>
  </si>
  <si>
    <t>Use statistical and ohter quantitative techniques to evaluate other solutions and processes to determine if the resolution should be applied to optimize performance across the organization</t>
  </si>
  <si>
    <t>CM</t>
  </si>
  <si>
    <t>Perform version control</t>
  </si>
  <si>
    <t>Develop, keep updated and use a configuration and change managament system</t>
  </si>
  <si>
    <t>Identify items to be placed under configuration management</t>
  </si>
  <si>
    <t>Develop or release baselines for internal use or for delivery to the customer</t>
  </si>
  <si>
    <t>Manage changes to the items under configuration management</t>
  </si>
  <si>
    <t>Develop, keep updated and use records describing items under configuration management</t>
  </si>
  <si>
    <t>Perform configuration audits to maintain the integrity of configuration baselines, changes and content of the configuration management system</t>
  </si>
  <si>
    <t>CONT</t>
  </si>
  <si>
    <t>Identify and prioritize functions essential for continuity</t>
  </si>
  <si>
    <t>Identify and prioritize resources essential for continuity</t>
  </si>
  <si>
    <t>Develop, keep updated and follow continuity plans to resume performing essential functions</t>
  </si>
  <si>
    <t>Develop and keep updated materials for continuity training</t>
  </si>
  <si>
    <t>Provide and evaluate continuity training according to the plan</t>
  </si>
  <si>
    <t>Prepare, conduct and analyze results from verification and validation of the continuity plan</t>
  </si>
  <si>
    <t>DM</t>
  </si>
  <si>
    <t>Identify data management objectives</t>
  </si>
  <si>
    <t>Use metadata to manage data</t>
  </si>
  <si>
    <t>Develop, keep updated and follow a data management approach that is aligned to objectives</t>
  </si>
  <si>
    <t>Establish a data management architecture to support the data management approach</t>
  </si>
  <si>
    <t>Establish and deploy an organizational data management capability</t>
  </si>
  <si>
    <t>Perform reviews periodically on the effectiveness of the organization's data management capability and take action on results</t>
  </si>
  <si>
    <t>DQ</t>
  </si>
  <si>
    <t>Identify data quality parameters</t>
  </si>
  <si>
    <t>Perform data cleansing activities</t>
  </si>
  <si>
    <t>Define criteria for data cleansing</t>
  </si>
  <si>
    <t>Develop, keep updated and follow a data quality approach</t>
  </si>
  <si>
    <t>Perform data cleansing based on criteria and data quality approach</t>
  </si>
  <si>
    <t>Conduct data quality assessments</t>
  </si>
  <si>
    <t>Perform reviews periodically on the effectiveness of the organization's data quality capability and take action on results</t>
  </si>
  <si>
    <t>DAR</t>
  </si>
  <si>
    <t>Define and record the alternatives</t>
  </si>
  <si>
    <t>Make and record the decision</t>
  </si>
  <si>
    <t>Develop, keep updated and use rules to determine when to follow a recorded process for criteria-based decisions</t>
  </si>
  <si>
    <t>Develop criteria for evaluating alternatives</t>
  </si>
  <si>
    <t>Identify alternative solutions</t>
  </si>
  <si>
    <t>Select evaluation methods</t>
  </si>
  <si>
    <t>Evaluate and select solutions using criteria and methods</t>
  </si>
  <si>
    <t>Develop, keep updated and use a description of role-based decisions authority</t>
  </si>
  <si>
    <t>ESAF</t>
  </si>
  <si>
    <t>Identify and record safety needs and hazards</t>
  </si>
  <si>
    <t>Address prioritized safety needs and hazards</t>
  </si>
  <si>
    <t>Identify critical safety needs and constraints, keep them updated and use to develop and keep safety objectives current</t>
  </si>
  <si>
    <t>Develop, keep updated and follow an approach to address workplace environment safety</t>
  </si>
  <si>
    <t>Develop, keep updated and follow an approach to address functional environment safety for the solution</t>
  </si>
  <si>
    <t>Establish and deploy an organizational safety capability</t>
  </si>
  <si>
    <t>Perform safety evaluations periodically and take action on results</t>
  </si>
  <si>
    <t>Develop, keep updated and follow organizational safety control strategies</t>
  </si>
  <si>
    <t>ESEC</t>
  </si>
  <si>
    <t>Identify and record security needs and hazards</t>
  </si>
  <si>
    <t>Address prioritized security needs and hazards</t>
  </si>
  <si>
    <t>Identify and record security needs, keep them updated and use to develop a security approach and objectives</t>
  </si>
  <si>
    <t>Develop, keep updated and follow an approach to address physical security needs</t>
  </si>
  <si>
    <t>Develop, keep updated and follow an approach to address mission, personnel and process-related security needs</t>
  </si>
  <si>
    <t>Develop, keep updated and follow an approach to address cybersecurity needs</t>
  </si>
  <si>
    <t>Establish and deploy an organizational security operations capability</t>
  </si>
  <si>
    <t>Develop, follow and implement an organizational security strategy, approach and architecture and keep them updated</t>
  </si>
  <si>
    <t>Periodically perform security reviews and evaluations throughout the organization and take action on results</t>
  </si>
  <si>
    <t>EVW</t>
  </si>
  <si>
    <t>Identify and record virtual work needs and constraints</t>
  </si>
  <si>
    <t>Perform virtual work</t>
  </si>
  <si>
    <t>Develop, keep updated and use an approach to perform virtual work</t>
  </si>
  <si>
    <t>Monitor the virtual work approach and take corrective action when needed</t>
  </si>
  <si>
    <t>Develop, keep updated and use an organizational strategy, approach and functional capability for performing virtual work</t>
  </si>
  <si>
    <t>Perform reviews periodically on the effectiveness of the organization's virtual work approach and take action on results</t>
  </si>
  <si>
    <t>EST</t>
  </si>
  <si>
    <t>Develop high-level estimates to perform the work</t>
  </si>
  <si>
    <t>Develop, keep updated and use the scope of what is being estimated</t>
  </si>
  <si>
    <t>Develop and keep updated estimates for the size of the solution</t>
  </si>
  <si>
    <t>Based on size estimates, develop and record effrot, duration and cost estimated and their rationale for the solution</t>
  </si>
  <si>
    <t>Develop and keep updated a recorded estimation method</t>
  </si>
  <si>
    <t>Use the organizational measurement repository and process assests for estimating work</t>
  </si>
  <si>
    <t>GOV</t>
  </si>
  <si>
    <t>Senior management identifies what is important for doing the work and defines the approach needed to accomplish the objectives of the organization</t>
  </si>
  <si>
    <t>Senior management defines, keep updated and communicates organizational directives for porcess implementation and performance improvement based on organization needs and objectives</t>
  </si>
  <si>
    <t>Senior management provides funding, resources and training for developing, supporting, performing, improving and evaluating adherence to processes</t>
  </si>
  <si>
    <t>Senior management identifies their information needs and uses the collected information to provide governance and oversight of effective process implementation and performance improvement</t>
  </si>
  <si>
    <t>Senior management assigns authority and holds people accountable for adhering to organization directives and achieving process implementation and performance improvement objectives</t>
  </si>
  <si>
    <t>Senior management ensures that measures supporting objectives throughout the organization are collected, analyzed and used</t>
  </si>
  <si>
    <t>Senior management ensures that competencies and processes are aligned with the objectives of the organization</t>
  </si>
  <si>
    <t>Senior management verifies that selected decisions are driven by statistical and quantitative analysis related to performance achievement of quality and process performance objectives</t>
  </si>
  <si>
    <t>II</t>
  </si>
  <si>
    <t>Perform processes that address the intent of the Level 1 practices</t>
  </si>
  <si>
    <t>Provide sufficient resources, funding and training for developing and performing processes</t>
  </si>
  <si>
    <t>Develop and keep processes updated and verify they are being followed</t>
  </si>
  <si>
    <t>Use organizational processes and process assets to plan, manage and perform the work</t>
  </si>
  <si>
    <t>Evaluate the adherence t and effectiveness of the organizational processes</t>
  </si>
  <si>
    <t>Contribute process-related information or process assets to the organization</t>
  </si>
  <si>
    <t>Develop the organizational capability to understand and apply statistical and other quantitative techniques to accomplish the work</t>
  </si>
  <si>
    <t>IRP</t>
  </si>
  <si>
    <t>Record and resolve incidents</t>
  </si>
  <si>
    <t>Develop, keep updated and follow an approach for incident resolution and prevention</t>
  </si>
  <si>
    <t>Monitor and resolve each incident to closure</t>
  </si>
  <si>
    <t>Communicate incident status</t>
  </si>
  <si>
    <t>Develop, keep updated and use an incident management system for processing and tracking incidents and their resolution</t>
  </si>
  <si>
    <t>Analyze selected incident and resolution data for prevention of future incidents</t>
  </si>
  <si>
    <t>MPM</t>
  </si>
  <si>
    <t>Collect measures and record performance</t>
  </si>
  <si>
    <t>Identify and address performance issues</t>
  </si>
  <si>
    <t>Derive and record measurement and performance objectives from selected business needs and objectives and keep them updated</t>
  </si>
  <si>
    <t>Develop, keep updated and use operational defintions for measures</t>
  </si>
  <si>
    <t>Obtain specified measurement data according to the operational definitions</t>
  </si>
  <si>
    <t>Analyze performance and measurement data according to the operational definitions</t>
  </si>
  <si>
    <t>Store measurement data, measurement specifications and analysis results according to the operational definitions</t>
  </si>
  <si>
    <t>Take actions to address identified issues with meeting measurements and performance objectives</t>
  </si>
  <si>
    <t>Develop, keep updated and use the organization's measurement and performance objectives traceable to business objectives</t>
  </si>
  <si>
    <t>Follow organizational processes and standards to develop and use operational definitions for measures and keep them updated</t>
  </si>
  <si>
    <t>Develop, keep updated and follow a data quality process</t>
  </si>
  <si>
    <t>Develop, keep updated and use the organization's measurement repository</t>
  </si>
  <si>
    <t>Analyze organizational performance using measurement and performance data to determine and address performance improvement needs</t>
  </si>
  <si>
    <t>Periodically communicate performance results to the organization</t>
  </si>
  <si>
    <t>Select measures and analytic techniques to quanitatively manage performance to achieve quality and process performance objectives</t>
  </si>
  <si>
    <t>Use statistical and other quantitative techniques to develop, keep updated and communicate quality and process performance objectives that are traceable to business objectives</t>
  </si>
  <si>
    <t>Use statistical and other quantitative techniques to develop and analyze process performance baselines and keep them updated</t>
  </si>
  <si>
    <t>Use statistical and other quantitative techniques to develop and analyze process performance models and keep them updated</t>
  </si>
  <si>
    <t>Use statistical and other quantitative techniques to develop and analyze process or predict achievement of quality and process performance objectives</t>
  </si>
  <si>
    <t>Use statistical and other quantitative techniques to ensure that business objectives are aligned with business strategy to optimize performance</t>
  </si>
  <si>
    <t>Analyze performance data using statistical and other quantitative techniques to determine the organization's ability to satisfy selected business objectives and identify potential areas for optimizing performance</t>
  </si>
  <si>
    <t>Select and implement improvement proposals based on the statistical and quanitative analysis of the expected effect of proposed improvements on meeting and optimizing business, quality and process performance objectives</t>
  </si>
  <si>
    <t>MST</t>
  </si>
  <si>
    <t>Identify and record security threats and vulnerabilities</t>
  </si>
  <si>
    <t>Take actions to address security therats and vulnerabilities</t>
  </si>
  <si>
    <t>Develop, keep updated and follow an approach for handling security threats and vulnerbailities</t>
  </si>
  <si>
    <t>Develop and keep updated criteria to evaluate security threats and vulnerabilities</t>
  </si>
  <si>
    <t>Use recorded criteria to prioritize, monitor and address the most critical security threats and vulnerabilities that arise during opertions</t>
  </si>
  <si>
    <t>Evaluate and report the effectiveness of the approach and actions taken to address critical security threats and vulnerabilities to the solution</t>
  </si>
  <si>
    <t>Develop, keep updated and follow an organizational seucirty strategy, approach and architecture to evaluate, manage and verify threats and vulnerabilities</t>
  </si>
  <si>
    <t>Analyze security verification and validation results to ensure accuracy, comparability, consistency and validity across the organization</t>
  </si>
  <si>
    <t>Evaluate effectiveness of the orgnizational seucirty strategy, approach and architecture for addressing security threats and vulnerabilities</t>
  </si>
  <si>
    <t>Employ threat intelligence analysis to develop and improve the solution security apporach and architecture, and to select security solutions to address threats and vulnerabilities, using statistical and other quantitative techniques</t>
  </si>
  <si>
    <t>MC</t>
  </si>
  <si>
    <t>Record task completions</t>
  </si>
  <si>
    <t>Identify adn resolve issues</t>
  </si>
  <si>
    <t>Track actual results against estimates for size, effort, schedule, resources, knowledge and skills and budget</t>
  </si>
  <si>
    <t>Track the involvement of identified stakeholders and commitments</t>
  </si>
  <si>
    <t>Monitor the transition to operations and support</t>
  </si>
  <si>
    <t>Take corrective actions when actual results differ significantly from planned results and manage to closure</t>
  </si>
  <si>
    <t>Manage the project using the project plan and the project process</t>
  </si>
  <si>
    <t>Manage critical dependencies and activities</t>
  </si>
  <si>
    <t>Monitor the work environment to identify issues</t>
  </si>
  <si>
    <t>Manage and resolve issues with affected stakeholders</t>
  </si>
  <si>
    <t>OT</t>
  </si>
  <si>
    <t>Train people</t>
  </si>
  <si>
    <t>Identify training needs</t>
  </si>
  <si>
    <t>Train personnel and keep records</t>
  </si>
  <si>
    <t>Develop and keep updated the organization's strategic and short-term training needs</t>
  </si>
  <si>
    <t>Coordinate training needs and delivery between the projects and the organization</t>
  </si>
  <si>
    <t>Develop, keep updated and follow organizational strategic and short-term training plans</t>
  </si>
  <si>
    <t>Develop, keep updated and use a training capability to address organizational training needs</t>
  </si>
  <si>
    <t>Assess and report the effectiveness of the organization's training program</t>
  </si>
  <si>
    <t>Record, keep updated and use the set of organizational training records</t>
  </si>
  <si>
    <t>PR</t>
  </si>
  <si>
    <t>Perform reviews of work products and record issues</t>
  </si>
  <si>
    <t>Develop and keep updated procedures and supporting materials used to prepare and perofrm peer reviews</t>
  </si>
  <si>
    <t>Select work products to be peer reviewed</t>
  </si>
  <si>
    <t>Prepare and perform peer reviews on selected work products using establishing procedures</t>
  </si>
  <si>
    <t>Resolve issues identifies in peer reviews</t>
  </si>
  <si>
    <t>Analayze results and data from peer reviews</t>
  </si>
  <si>
    <t>PLAN</t>
  </si>
  <si>
    <t>Develop a list of tasks</t>
  </si>
  <si>
    <t>Assign people to tasks</t>
  </si>
  <si>
    <t>Develop and keep updated the approach for accomplishing the work</t>
  </si>
  <si>
    <t>Plan for the knowledge and skills needed to perform the work</t>
  </si>
  <si>
    <t>Based on recorded estimates, develop and keep the busget and schedule updated</t>
  </si>
  <si>
    <t>Plan the involvement of identified stakeholders</t>
  </si>
  <si>
    <t>Plan transition to operations and support</t>
  </si>
  <si>
    <t>Ensure plans are feasible by reconciling estimates against capacity and availability of resources</t>
  </si>
  <si>
    <t>Develop the project plan, ensure consistency among its elements and keep it updated</t>
  </si>
  <si>
    <t>Review plans and obtain commitments from affected stakeholders</t>
  </si>
  <si>
    <t>Use the organization0s set of standard processes and tailoring guidelines to develop, keep updated and follow the project process</t>
  </si>
  <si>
    <t>Develop a plan and keep it updated using the project process, the organization's process assets and the measurmeent repository</t>
  </si>
  <si>
    <t>Identify and negotiatie critical dependencies</t>
  </si>
  <si>
    <t>Plan for the project environment and keep it updated based on the organization's standards</t>
  </si>
  <si>
    <t>Use statistical and other quantitative techniques to develop and keep the project processes updated to enable achivement of the quality and process performance objectives</t>
  </si>
  <si>
    <t>PAD</t>
  </si>
  <si>
    <t>Develop process assets to perform the work</t>
  </si>
  <si>
    <t>Determine what process assets will be needed to perform the work</t>
  </si>
  <si>
    <t>Develop, bur or reuse process assets</t>
  </si>
  <si>
    <t>Make processes and assets available</t>
  </si>
  <si>
    <t>Develop, keep updated and follow a strategy for building and updating process assets</t>
  </si>
  <si>
    <t>Develop, record and keep updated a proces architecture that describes the strcuture of the organization's processes and process assets</t>
  </si>
  <si>
    <t>Develop, keep updated and make the organization's processes and assets available for use in a process asset library</t>
  </si>
  <si>
    <t>Develop, keep updated and use tailoring criteria and guidelines for the set of standard processes and assets</t>
  </si>
  <si>
    <t>Develop, keep updated and make work environment standards available for use</t>
  </si>
  <si>
    <t>Develop, keep updated and make organizational measurement and analysis standards available for use</t>
  </si>
  <si>
    <t>PCM</t>
  </si>
  <si>
    <t>Develop a support structure to provide process guidance, identify and fiz process problems and continuously improve processes</t>
  </si>
  <si>
    <t>Appraise the current process implementaiton and idenitfy strengths and weaknesses</t>
  </si>
  <si>
    <t>Address improvement opportunities or process issues</t>
  </si>
  <si>
    <t>Identify improvements to the processes and process assets</t>
  </si>
  <si>
    <t>Develop, keep updated and follow plans fro implementing selected process improvements</t>
  </si>
  <si>
    <t>Develop, keep updated and use process improvement objectives traceable to the business objectives</t>
  </si>
  <si>
    <t>Identify processes that are the largest contributos to meeting business objectives</t>
  </si>
  <si>
    <t>Explore and evaluate potential new processes, techniques, methods and tools to identify improvement opportunities</t>
  </si>
  <si>
    <t>Provide support for implementing, deploying and sustaining process improvements</t>
  </si>
  <si>
    <t>Deploy organizational standard processes and process assets</t>
  </si>
  <si>
    <t>Evalaute and report the effectiveness of deployed improvmeents in achieving process improvement objectives</t>
  </si>
  <si>
    <t>Use statistical and ohter quantitative techniques to validate selected perofrmanc eimprovements against proposed improvement expectations, business objectives or quality and process performance objectives</t>
  </si>
  <si>
    <t>PQA</t>
  </si>
  <si>
    <t>Identify and address process adn work product issues</t>
  </si>
  <si>
    <t>Develop, keep updated and follow a quality assurance approach and plan based on historical quality data</t>
  </si>
  <si>
    <t>Objectively evaluate selected performed processes and work products against the recorded process and spplicable standards</t>
  </si>
  <si>
    <t>Communicate quality and noncompliance issues and ensure their resolution</t>
  </si>
  <si>
    <t>Record and use results of quality assurance activities</t>
  </si>
  <si>
    <t>Identify and record opportunities for improvement during quality assurance activities</t>
  </si>
  <si>
    <t>PI</t>
  </si>
  <si>
    <t>Assemble solutions and deliver to the customer</t>
  </si>
  <si>
    <t>Develop, keep updated and follow an integration strategy</t>
  </si>
  <si>
    <t>Develop, keep updated and use the integration environment</t>
  </si>
  <si>
    <t>Develop, keep updated and folow procedures and criteria for integrating solutions and components</t>
  </si>
  <si>
    <t>Confirm, prior to integration, that each component has been properly identified and oeprates according to its requirements and design</t>
  </si>
  <si>
    <t>Evaluate integrated components to ensure conformance to the solution's requirements and design</t>
  </si>
  <si>
    <t>Integrate solutions and components according to the integration strategy</t>
  </si>
  <si>
    <t>Review and keep updated interface or connection descriptions for coverage, completeness and consistency thorughout the solution's life</t>
  </si>
  <si>
    <t>Confirm, prior to integration, that component interfaces or connections comply with interface or connection descriptions</t>
  </si>
  <si>
    <t>Evaluate integrated components for interface or connection availability</t>
  </si>
  <si>
    <t>RDM</t>
  </si>
  <si>
    <t>Record requirements</t>
  </si>
  <si>
    <t>Elicit stakeholder needs, expectations, constraints and interfaces or connections and confirm understanding of the requirements</t>
  </si>
  <si>
    <t>Transform stakeholder needs, expectations, constraints and interfaces or connections into prioritized customer requirements</t>
  </si>
  <si>
    <t>Obtain commitment from project participants that they can implement the requirements</t>
  </si>
  <si>
    <t>Develop, record and keep updated bidirectional traceability among requirements and activities or work products</t>
  </si>
  <si>
    <t>Ensure that plans and activities or work products remain consistent with requirements</t>
  </si>
  <si>
    <t>Develop and keep requirements updated for the solution and its components</t>
  </si>
  <si>
    <t>Develop operational concepts and scenarios</t>
  </si>
  <si>
    <t>Allocate the requirements to be implemented</t>
  </si>
  <si>
    <t>Identify, develop and keep updated interface or connection requirements</t>
  </si>
  <si>
    <t>Ensure that requriements are necessary and sufficient</t>
  </si>
  <si>
    <t>Balance stakeholder needs and constraints</t>
  </si>
  <si>
    <t>Vlidate requirements to ensure the reuslting solution will perform as intended in the target environment</t>
  </si>
  <si>
    <t>RSK</t>
  </si>
  <si>
    <t>Identify and record risks or opportunities and keep them updated</t>
  </si>
  <si>
    <t>Analyze identified risks or opportunities</t>
  </si>
  <si>
    <t>Monitor identified risks or opportunities and communicate status to affected stakeholders</t>
  </si>
  <si>
    <t>Identify use risk or opportunity categories</t>
  </si>
  <si>
    <t>Define and use parameters for risk or opportunity analysis and handling</t>
  </si>
  <si>
    <t>Develop and keep updated a risk or opportunity management strategy</t>
  </si>
  <si>
    <t>Develop and keep updated risk or opportunity management plans</t>
  </si>
  <si>
    <t>Manage risks or opportunities by implementing planned risk or opportunity management activities</t>
  </si>
  <si>
    <t>SDM</t>
  </si>
  <si>
    <t>Use the service system to deliver services</t>
  </si>
  <si>
    <t>Develop, record, keep updated and follow service agreements</t>
  </si>
  <si>
    <t>Recieve and process service requests in accordance with service agreements</t>
  </si>
  <si>
    <t>Deliver services ina ccordance with service agreements</t>
  </si>
  <si>
    <t>Analyze existing service agreements and service data to prepare for updated or new agreements</t>
  </si>
  <si>
    <t>Develop, record, keep updated and follow the approach for operating and changing the service system</t>
  </si>
  <si>
    <t>Confirm the readiness of the service system to support the delivery of services</t>
  </si>
  <si>
    <t>Deelop, record, keep updated and use organizational standard service systems and agrements</t>
  </si>
  <si>
    <t>STSM</t>
  </si>
  <si>
    <t>Develop a list of current services</t>
  </si>
  <si>
    <t>Develop, keep updated and use descriptions of current services</t>
  </si>
  <si>
    <t>Collect, record and analyze data about strategic needs and capabilities for service delivery</t>
  </si>
  <si>
    <t>Develop, keep updated and follow an approach for providing new or changed services derived from strategic needs and capabilities</t>
  </si>
  <si>
    <t>Develop, keep updated and use the set of organizational standard service descriptions and service levels</t>
  </si>
  <si>
    <t>SAM</t>
  </si>
  <si>
    <t>Identify, evaluate and select suppliers</t>
  </si>
  <si>
    <t>Develop and record the supplier agreement</t>
  </si>
  <si>
    <t>Accept or reject the supplier deliverables</t>
  </si>
  <si>
    <t>Process supplier invoices</t>
  </si>
  <si>
    <t>Identify evaluation criteria, potential suppliers and distribute supplier requests</t>
  </si>
  <si>
    <t>Evaluate supplier responses according to recorded evaluation criteria and select suppliers</t>
  </si>
  <si>
    <t>Manage supplier activities as specified in the supplier agreement and keep agreement updated</t>
  </si>
  <si>
    <t>Verify that the supplier agreement is satisfied before accepting the acquired supplier deliverable</t>
  </si>
  <si>
    <t>Manage invoices submitted by the supplier according to the supplier agreements</t>
  </si>
  <si>
    <t>Conduct technical reviews of supplier performance activities and selected deliverables</t>
  </si>
  <si>
    <t>Manage supplier performacne and processes absed on criteria in the supplier agreement</t>
  </si>
  <si>
    <t>Select measures and apply analytical techniques to quantitatively manage suppliers against their performance targets</t>
  </si>
  <si>
    <t>TS</t>
  </si>
  <si>
    <t>Build a solution to meet requirements</t>
  </si>
  <si>
    <t>Deisgn and build a solution to met requriements</t>
  </si>
  <si>
    <t>Evaluate the design and address identified issues</t>
  </si>
  <si>
    <t>Provide guidance on use of the solution</t>
  </si>
  <si>
    <t>Develop criteria for design decisions</t>
  </si>
  <si>
    <t>Develop alternative solutions for selected components</t>
  </si>
  <si>
    <t>Perform a build, buy or reuse analysis</t>
  </si>
  <si>
    <t>Select solutions based on design criteria</t>
  </si>
  <si>
    <t>Develop, keep updated and use information needed to implement the design</t>
  </si>
  <si>
    <t>Design solution interfaces or connections using established criteria</t>
  </si>
  <si>
    <t>1,1</t>
  </si>
  <si>
    <t>3,1</t>
  </si>
  <si>
    <t>VV</t>
  </si>
  <si>
    <t>Perform verification to ensure the requirements are implemented and record and communicate results</t>
  </si>
  <si>
    <t>Perform validation to ensure the solution will function as intended in its target environment and record and communicate results</t>
  </si>
  <si>
    <t>Select components and methods for verification and validation</t>
  </si>
  <si>
    <t>Develop, keep updated and use the environment needed to support verification and validation</t>
  </si>
  <si>
    <t>Develop, keep updated and follow procedures for verification and validation</t>
  </si>
  <si>
    <t>Develop, keep updated and use critieria for verification and validation</t>
  </si>
  <si>
    <t>Analyze and communicate verification and validation results</t>
  </si>
  <si>
    <t>WE</t>
  </si>
  <si>
    <t>Identify and allocate commitments to workgroups</t>
  </si>
  <si>
    <t>Record and allocate work assignments and keep them updated based on an assessment of qualifications, skills and related criteria</t>
  </si>
  <si>
    <t>Manage the transition of individuals in and out of roles and workgroups</t>
  </si>
  <si>
    <t>Develop, keep updated and use communication and coordination mechanisms within and across workgroups</t>
  </si>
  <si>
    <t>Develop, keep updated and use workforce competences to build organizational capabilities and achieve objectives</t>
  </si>
  <si>
    <t>Develop, keep updated and use an organizational structure and approach to empower workgroups</t>
  </si>
  <si>
    <t>Develop, keep updated and use organizational compensation strategies and mechanisms</t>
  </si>
  <si>
    <t>PO</t>
  </si>
  <si>
    <t>Identify and document all security requirements for organization-developed software to meet and maintain the requirements over time</t>
  </si>
  <si>
    <t>Identify and document all security requirements for the organization's software development infrastructures and processes, and maintain the requirements over time</t>
  </si>
  <si>
    <t>Task</t>
  </si>
  <si>
    <t>Define Security Requirements for Software Development</t>
  </si>
  <si>
    <t>Comunicate requirements to all third parties who will provide commercial software comoonents to the organization for reuse by the organization's own software</t>
  </si>
  <si>
    <t>Create new roles and alter responsibilities for existing roles as needed to encompass all parts of the SDLC. Periodically review and maintain the defined roles and responsibilities, updatong them as needed</t>
  </si>
  <si>
    <t>Provide role-based training for all personnel with responsiblities that contribute to secure evelopment. Periodically review personnel proficiency and role-based training, and update the training as needed</t>
  </si>
  <si>
    <t>Obtain upper management or authorizing official commitment to secure development, and convey that commitment to all with development-related roles and responsibilities</t>
  </si>
  <si>
    <t>Specify which tools or tool types must or should be included in each toolchain to mitigate identified risks, as well as how the toolchain components are to be integrated with each other</t>
  </si>
  <si>
    <t>Follow recommended security practices to deploy, operate, and maintain tools and toolchains</t>
  </si>
  <si>
    <t>Configure tools to generate artifacts of their support of secure software development practices as defined by the organization</t>
  </si>
  <si>
    <t>Define cirteira for software security checks and track throughout the SDLC</t>
  </si>
  <si>
    <t>Implement processes, mechanisms, etc. To gather and safeguard the necessary information in support of the criteria</t>
  </si>
  <si>
    <t>Separate and protect each environment involved in software technologies</t>
  </si>
  <si>
    <t>Secure and harden development endpoints for software designers, developers, testers, builders, etc. to perform development-related tasks using a risk-based approach</t>
  </si>
  <si>
    <t>PS</t>
  </si>
  <si>
    <t>Store all forms of code, including source code, executable code, and configuration-as-code, based on the principle of least privilege so that only authorized personnel, tools, services, etc. have access</t>
  </si>
  <si>
    <t>Make software integrity verification information available to software acquirers</t>
  </si>
  <si>
    <t>Securely archive the necessary files and supporting data (e.g. integrity verification information, provenance data) to be retained for each software release</t>
  </si>
  <si>
    <t>Collect, safeguard, maintain and share provenance data for all components of each software release (e.g. in a SBOM)</t>
  </si>
  <si>
    <t>PW</t>
  </si>
  <si>
    <t>Use forms of risk modeling, such as threat modeling, attack modeling or attack surface mapping, to help access the security risk for each software</t>
  </si>
  <si>
    <t>Track and maintain the software's security requirements, risks and design decisions</t>
  </si>
  <si>
    <t>Where appropriate, build in support for using standardized security features and services (e.g. enabling software to integrate with existing log management, identify management, access control and vulnerability management systems) instead of creating proprietary implementations of security features and services</t>
  </si>
  <si>
    <t>Moved to PO 1.3</t>
  </si>
  <si>
    <t>Moved to PW 4.4</t>
  </si>
  <si>
    <t>Have a qualified person who were not involved with the design and/or automated processes instantiated in the toolchain review the software design to confirm and enforce that it meets all of the security requirements and satisfactorily addresses the identified risk information</t>
  </si>
  <si>
    <t>Moved to PW 1.3</t>
  </si>
  <si>
    <t>Acquire and maintain well-secured software components (e.g. software libraries, modules, middleware, frameworks) from commercial, open source, and other third-party developers for use by the organization's software</t>
  </si>
  <si>
    <t>Create and maintain well-secured software components in-house following SDLC processes to meet common internal software development needs that cannot be better met by third-party software components</t>
  </si>
  <si>
    <t>Moved to PW 4.1 and PW 4.4</t>
  </si>
  <si>
    <t>Verify that acquired commercial, open-source and all other third-party software components comply with the requirements, as defined by the organization, throughout their life cycles</t>
  </si>
  <si>
    <t>Moved to PW 5.1</t>
  </si>
  <si>
    <t>Follow all secure coding practice that are appropriate to the development languages and environment to meet the organization's requirements</t>
  </si>
  <si>
    <t>Use compiler, interpreter, and build tools that offer resources to improve executable security</t>
  </si>
  <si>
    <t>Determine which compipler, interpreter, and build tool features should be used and how each should be configured, the implement and use the approved configurations</t>
  </si>
  <si>
    <t>Determine whether code review (a person looks directly at the code to find issues) and/or code analysis based on the organization's secure coding standards, and record and triage all discovered issues and recommended remediations in the development team's workflow or issue tracking system</t>
  </si>
  <si>
    <t>Perform the code review and/or code analysis based on the organization's secure coding standards, and record and traige all discovered issues and recommended remediations in the development team's workflow or issue tracking system</t>
  </si>
  <si>
    <t>Determine whether executable code testing should be performed to find vulnerabilities not identified by previous reviews, analysis or testing and, if so, which types of testing should be sued</t>
  </si>
  <si>
    <t>Define a secure baseline by determining how to configure each setting that has an effect on security or a security-related setting so that the default settings are secure and do not weaken the security functions provided by the platform, network infrastructure or services</t>
  </si>
  <si>
    <t>Implement the default settings (or groups of default settings, if applicable), and document each setting for software administrators</t>
  </si>
  <si>
    <t>RV</t>
  </si>
  <si>
    <t>Gather information form software acquirers, users andpublic sources on potential vulnerabilities in the software and third-party components that the software uses, and investigate all credible reports</t>
  </si>
  <si>
    <t>Review, analyze, and/or test the software's code to identify or confirm the presence of previously undetected vulnerabilities</t>
  </si>
  <si>
    <t>Have a policy that addresses vulnerbaility disclosure and remediation, and implement the roles, responsibilities and processes needed to support that policy</t>
  </si>
  <si>
    <t>Analyze each vulnerability to gather sufficient information about risk to plan its remediation or other risk response</t>
  </si>
  <si>
    <t>Plan and implement risk resonses for vulnerabilities</t>
  </si>
  <si>
    <t>Analyze identified vulnerabilities to determine their root causes</t>
  </si>
  <si>
    <t>Analyze the root causes over time to identify patterns, such as a particular secure coding practice not being followed consistently</t>
  </si>
  <si>
    <t>Review the software for similar vulnerabilities to erradicate a class of vulnerbailities, and proactively fix then rather than waiting for external reports</t>
  </si>
  <si>
    <t>Review the SDLC process, and udpate it if appropriate to prevent (or reduce the likelihood of) the root cause recurring in updates to the software or in new software that is created</t>
  </si>
  <si>
    <t>Title</t>
  </si>
  <si>
    <t>Implement Roles and Responsibilities</t>
  </si>
  <si>
    <t>Implement Supporting Toolchains</t>
  </si>
  <si>
    <t>Define and Use Criteria for Software Security Checks</t>
  </si>
  <si>
    <t>Implement and Maintain Secure Environments for Software Development</t>
  </si>
  <si>
    <t>Protect All Forms of Code from Unauthorized Access and Tampering</t>
  </si>
  <si>
    <t>Provide a Mechanisms for Verifying Software Release Integrity</t>
  </si>
  <si>
    <t>Archive and Protect Each Software Release</t>
  </si>
  <si>
    <t>Design Software to Meet Security Requirements and Mitigate Security Risks</t>
  </si>
  <si>
    <t>Review the Software Design to Verify Compliance with Security Requriements and Risk Information</t>
  </si>
  <si>
    <t>Verify Third-Party Software Complies with Security Requirements</t>
  </si>
  <si>
    <t>Reuse Existing, Well-Secured Software When Feasible Instead of Duplicating Functionality</t>
  </si>
  <si>
    <t>Create Source Code by Adhering to Secure Coding Practices</t>
  </si>
  <si>
    <t>Configure the Compilation, Interpreter and Build Processes to Improvem Executable Security</t>
  </si>
  <si>
    <t>Review and/or Analyze Human-Readable Code to Idenitfy Vulnerabilities and Verify Compliance with Security Requriemetns</t>
  </si>
  <si>
    <t>Test Executable Code to Identify Vulnerabilities and Verify Compliance with Security Requirements</t>
  </si>
  <si>
    <t>Configure Software ot Have Secure Settings by Default</t>
  </si>
  <si>
    <t>Identify and onfirm Vulnerbailities on an Ongoing Basis</t>
  </si>
  <si>
    <t>Assess, Prioritize and Remedaite Vulnerabilities</t>
  </si>
  <si>
    <t>Analyze Vulnerabilities to Identify Their Root Causes</t>
  </si>
  <si>
    <t>Develop contingency approaches for managing significant disruptions to operations</t>
  </si>
  <si>
    <t>Applicable</t>
  </si>
  <si>
    <t>Define criteria for software security checks and track throughout the SDLC</t>
  </si>
  <si>
    <t>Equivalent</t>
  </si>
  <si>
    <t>Receive and process service requests in accordance with service agreements</t>
  </si>
  <si>
    <t>Manage supplier performance and processes based on criteria in the supplier agreement</t>
  </si>
  <si>
    <t>Develop a plan and keep it updated using the project process, the organization's process assets and the measurment repository</t>
  </si>
  <si>
    <t>Develop a support structure to provide process guidance, identify and fix process problems and continuously improve processes</t>
  </si>
  <si>
    <t>Design and build a solution to meet requriements</t>
  </si>
  <si>
    <t>Use statistical and other quantitative techniques to evaluate other solutions and processes to determine if the resolution should be applied to optimize performance across the organization</t>
  </si>
  <si>
    <t>Validate requirements to ensure the reuslting solution will perform as intended in the target environment</t>
  </si>
  <si>
    <t>Identify processes that are the largest contributors to meeting business objectives</t>
  </si>
  <si>
    <t>Ensure that requirements are necessary and sufficient</t>
  </si>
  <si>
    <t>Identify and address process and work product issues</t>
  </si>
  <si>
    <t>Develop and keep updated procedures and supporting materials used to prepare and perform peer reviews</t>
  </si>
  <si>
    <t>Objectively evaluate selected performed processes and work products against the recorded process and applicable standards</t>
  </si>
  <si>
    <t>Scope the testing, design the tests, perform hte testing, and document the results, including recording and triaging all discovered issues issues and recommended remediations in the development team's workflow or issue tracking system</t>
  </si>
  <si>
    <t>Observations</t>
  </si>
  <si>
    <t>Example</t>
  </si>
  <si>
    <t>Adaptable</t>
  </si>
  <si>
    <t>Data integrity must be addressed within policies and trained among employees to avoid mishandling</t>
  </si>
  <si>
    <t>Processes are tailored to follow SDLC security requirements</t>
  </si>
  <si>
    <t>Analyze the risks of technology stacks</t>
  </si>
  <si>
    <t>Data architecture must be documented thorughout the SDLC and comply with defined security policies</t>
  </si>
  <si>
    <t>Define policies that specify risk-based software architecture, design requirements and software release and support</t>
  </si>
  <si>
    <t>Identify security roles, responsibilities and resources within policies</t>
  </si>
  <si>
    <t>Develop a security awareness program</t>
  </si>
  <si>
    <t>Include provenance data and integrity verification mechanisms</t>
  </si>
  <si>
    <t>Service agreements include security requirements and criteria for selected suppliers to comply with</t>
  </si>
  <si>
    <t>Define key personnel and roles for continuity after system disruptions</t>
  </si>
  <si>
    <t>Define code owners for projects and data security managers</t>
  </si>
  <si>
    <t>Define attributes and mechanisms for data communication across the SDLC phases and team members with data governing authority</t>
  </si>
  <si>
    <t>Senior Management aids in creating roles and responsibilities for SDLC</t>
  </si>
  <si>
    <t>YES</t>
  </si>
  <si>
    <t>NO</t>
  </si>
  <si>
    <t>Senior Management appoints leadership for SSD processes</t>
  </si>
  <si>
    <t>Senior Management is informed of SSD risk mitigation practices</t>
  </si>
  <si>
    <t>Includes communication mechanisms for SSD support</t>
  </si>
  <si>
    <t>Develop, keep updated and follow an organizational security strategy, approach and architecture to evaluate, manage and verify threats and vulnerabilities</t>
  </si>
  <si>
    <t>Confirm, prior to integration, that each component has been properly identified and operates according to its requirements and design</t>
  </si>
  <si>
    <t>Information security must be included within the security requirements</t>
  </si>
  <si>
    <t>1,2</t>
  </si>
  <si>
    <t>1,2,4</t>
  </si>
  <si>
    <t>2,3</t>
  </si>
  <si>
    <t>1,3</t>
  </si>
  <si>
    <t>1,2,4,7</t>
  </si>
  <si>
    <t>3,4</t>
  </si>
  <si>
    <t>2,3,5</t>
  </si>
  <si>
    <t>4,5</t>
  </si>
  <si>
    <t>1,5</t>
  </si>
  <si>
    <t>Include cryptographic hashes in the release baselines</t>
  </si>
  <si>
    <t>Cryptographic hashes must be added as a verification process</t>
  </si>
  <si>
    <t>Code releases must be signed by a certified authority before use</t>
  </si>
  <si>
    <t>A certified authority is included in the VV environment
A code signing process is included in the VV environment</t>
  </si>
  <si>
    <t>Code must be signed with a certificate before publishing</t>
  </si>
  <si>
    <t>Define the tools and vendors to sign code releases</t>
  </si>
  <si>
    <t>Transition activities include support of provenance data</t>
  </si>
  <si>
    <t>Include provenance data in the services descriptions</t>
  </si>
  <si>
    <t>Define cryptographic tools for code signing and access</t>
  </si>
  <si>
    <t>Identify code to place under CM</t>
  </si>
  <si>
    <t>3,4,5</t>
  </si>
  <si>
    <t>Consider a zero-trust architecture, Principle of Least Privilege and encryption algorithm for endpoints</t>
  </si>
  <si>
    <t>4,5,6</t>
  </si>
  <si>
    <t>Develop data collection tools for the organization</t>
  </si>
  <si>
    <t>Automate the integration and management of the toolchain</t>
  </si>
  <si>
    <t>2,4</t>
  </si>
  <si>
    <t>Ensure components produce logs before integration</t>
  </si>
  <si>
    <t>2,4,5</t>
  </si>
  <si>
    <t>1,4</t>
  </si>
  <si>
    <t>Implement processes for ensuring consistent toolchain updates</t>
  </si>
  <si>
    <t>6,7</t>
  </si>
  <si>
    <t>Appraise the current process implementaiton and identify strengths and weaknesses</t>
  </si>
  <si>
    <t>2,6</t>
  </si>
  <si>
    <t>Ensure that changes only affect environments individually
Develop security controls for integration into deployment environments</t>
  </si>
  <si>
    <t>1,2,3</t>
  </si>
  <si>
    <t>Identify quality control and assurance training needs</t>
  </si>
  <si>
    <t>Generate training materials for software design control and assurance</t>
  </si>
  <si>
    <t>2,5</t>
  </si>
  <si>
    <t>Incorporate design reviews findings into guidance materials</t>
  </si>
  <si>
    <t>Follow SSD practices when building the solution</t>
  </si>
  <si>
    <t>3,5</t>
  </si>
  <si>
    <t>1,9</t>
  </si>
  <si>
    <t>2,3,8</t>
  </si>
  <si>
    <t>4,6</t>
  </si>
  <si>
    <t>Ensure that compilers record vulnerabilities warnings</t>
  </si>
  <si>
    <t>7,8</t>
  </si>
  <si>
    <t>Ensure that the new baseline settings don't produce new security vulnerabilities or operational disruptions</t>
  </si>
  <si>
    <t>Include security requirements into the settings verifications</t>
  </si>
  <si>
    <t xml:space="preserve">Automate the deployment of baselines for software administrators </t>
  </si>
  <si>
    <t>Develop interfaces to automate settings documentation</t>
  </si>
  <si>
    <t>Develop a PAL for only SSD practices for the SDLC</t>
  </si>
  <si>
    <t xml:space="preserve">PO </t>
  </si>
  <si>
    <t>Add security requirements as part of the functional requirements</t>
  </si>
  <si>
    <t>Communicate security requirements to stakeholders and developers</t>
  </si>
  <si>
    <t>Add development endpoints to the security configuration standards</t>
  </si>
  <si>
    <t>Identify risks from technology stacks</t>
  </si>
  <si>
    <t>Items under CM go to archive at the end of the SDLC</t>
  </si>
  <si>
    <t>Identify risks from third-party software components and communicate them to suppliers
Update risks from exceptions established to third-party software components</t>
  </si>
  <si>
    <t>Define roles and responsibilities for everyone related to the SDLC</t>
  </si>
  <si>
    <t>Review descriptions of roles and responsibiities</t>
  </si>
  <si>
    <t>Define communication channels between defined SDLC roles</t>
  </si>
  <si>
    <t>2,5,6</t>
  </si>
  <si>
    <t>Define code modules to place into CM for assigning code owners</t>
  </si>
  <si>
    <t>Define communication channels between SDLC roles with upper management to support and establish commitment from both parties towards SSD practices</t>
  </si>
  <si>
    <t>Senior Management is informed as stakeholders of the risks of unsecure SDLC</t>
  </si>
  <si>
    <t>Toolchains are a solution to address security risks</t>
  </si>
  <si>
    <t>Define how to select tools for the risk management toolchains</t>
  </si>
  <si>
    <t>Define the data transfer requirements between risk management toolchains</t>
  </si>
  <si>
    <t>Include sigining and logging capabilities for risk management toolchains as requirements</t>
  </si>
  <si>
    <t>Consider automated technologies for risk toolchain orchestration</t>
  </si>
  <si>
    <t>Integrate tools into the risk management toolchain</t>
  </si>
  <si>
    <t>Evaluate integrated components for interface or connection compatibility</t>
  </si>
  <si>
    <t>Use statistical and ohter quantitative techniques to validate selected performance improvements against proposed improvement expectations, business objectives or quality and process performance objectives</t>
  </si>
  <si>
    <t>Ensure that the support structure can document the continuous improvment actions</t>
  </si>
  <si>
    <t>Applies to security and retention policies</t>
  </si>
  <si>
    <t>Identify which components can't be generated by tools</t>
  </si>
  <si>
    <t>Develop, record and keep updated a process architecture that describes the strcuture of the organization's processes and process assets</t>
  </si>
  <si>
    <t>Assign responsibility for work items and requirements that can't be generated by tools</t>
  </si>
  <si>
    <t xml:space="preserve">Include data quality control checks, errors and exception handling </t>
  </si>
  <si>
    <t>Includes software security checks in the Definition of Done</t>
  </si>
  <si>
    <t>Security-related data is filtered and processed by the toolchain</t>
  </si>
  <si>
    <t>Develop process improvement plans to automate processes that manage information collection and storage</t>
  </si>
  <si>
    <t>Includes data security privilege access levels</t>
  </si>
  <si>
    <t xml:space="preserve">Define procedures for transitioning individuals across software development environments and enable access within workgroups </t>
  </si>
  <si>
    <t>2,8,9</t>
  </si>
  <si>
    <t>1-4,10</t>
  </si>
  <si>
    <t>6,7,9</t>
  </si>
  <si>
    <t>Define security requirements to separate production and non-production environments</t>
  </si>
  <si>
    <t>4,5,7</t>
  </si>
  <si>
    <t>Add endpoints into the production and non-production environments</t>
  </si>
  <si>
    <t>Add code signing to verify the integrity of baselines</t>
  </si>
  <si>
    <t>Sign the code before releasing a baseline</t>
  </si>
  <si>
    <t>Use cryptography to protect file integrity</t>
  </si>
  <si>
    <t>Data must be available to IRP and SOC teams</t>
  </si>
  <si>
    <t>Includes red, blue and purple teaming</t>
  </si>
  <si>
    <t>Update exceptions after handling vulnerabilities</t>
  </si>
  <si>
    <t>Update risk mitigation plans after handling vulnerabilities</t>
  </si>
  <si>
    <t>Work environment includes safety and security requirements</t>
  </si>
  <si>
    <t>VV procedures are included in the SSD practices</t>
  </si>
  <si>
    <t>Define secure configuration before building software components</t>
  </si>
  <si>
    <t>Define criteria for identify software components that are in their end of life for disintegration from the solution</t>
  </si>
  <si>
    <t>Apply to compilers and interpreters</t>
  </si>
  <si>
    <t>Validate the authenticity and integrity of compilers and interpreters</t>
  </si>
  <si>
    <t>2,3,4</t>
  </si>
  <si>
    <t>5,6</t>
  </si>
  <si>
    <t>7,8,9</t>
  </si>
  <si>
    <t>Total</t>
  </si>
  <si>
    <t>Miss</t>
  </si>
  <si>
    <t>Number of practices achieved by criteria</t>
  </si>
  <si>
    <t>Count</t>
  </si>
  <si>
    <t>%</t>
  </si>
  <si>
    <t>Criteria</t>
  </si>
  <si>
    <t>Concat</t>
  </si>
  <si>
    <t>Mapped</t>
  </si>
  <si>
    <t>Number of occurrences of CMMI practices mapped by NIST 800-218 tasks</t>
  </si>
  <si>
    <t>Domain</t>
  </si>
  <si>
    <t>Core</t>
  </si>
  <si>
    <t>SVC</t>
  </si>
  <si>
    <t>DATA</t>
  </si>
  <si>
    <t>SAF</t>
  </si>
  <si>
    <t>SEC</t>
  </si>
  <si>
    <t>VRT</t>
  </si>
  <si>
    <t>DEV</t>
  </si>
  <si>
    <t>SPM</t>
  </si>
  <si>
    <t>PPL</t>
  </si>
  <si>
    <t>This work is licensed under a Creative Commons Attribution-Non Commercial-No Derivatives 4.0 International Public License (the link can be found at https://creativecommons.org/licenses/by-nc-nd/4.0/legalcode
To further clarify the Creative Commons license related to the mapping content. you are authorized to copy and redistribute the content as a framework for use by you. within your organization and outside of your organization for non-commercial purposes only. provided that (i) appropriate credit is given to the author and (ii) a link to the license is provided. Additionally. if you remix. transform or build upon the mapping. you may not distribute the modified materials. Users of the CMMI and NIST 800-218 framework are also required to refer to (http://www.cisecurity.org/controls/) when referring to the CMMI or NIST 800-218 in order to ensure that users are employing the most up-to-date guidance. Commercial use of the mapping is subject to the prior approval of the author</t>
  </si>
  <si>
    <t>Oyamel 125. Valle del Moral</t>
  </si>
  <si>
    <t>Leon. Guanajuato. 37178</t>
  </si>
  <si>
    <t>Identify and document all security requirements for the organization's software development infrastructures and processes. and maintain the requirements over time</t>
  </si>
  <si>
    <t>Create new roles and alter responsibilities for existing roles as needed to encompass all parts of the SDLC. Periodically review and maintain the defined roles and responsibilities. updatong them as needed</t>
  </si>
  <si>
    <t>Provide role-based training for all personnel with responsiblities that contribute to secure evelopment. Periodically review personnel proficiency and role-based training. and update the training as needed</t>
  </si>
  <si>
    <t>Obtain upper management or authorizing official commitment to secure development. and convey that commitment to all with development-related roles and responsibilities</t>
  </si>
  <si>
    <t>Specify which tools or tool types must or should be included in each toolchain to mitigate identified risks. as well as how the toolchain components are to be integrated with each other</t>
  </si>
  <si>
    <t>Follow recommended security practices to deploy. operate. and maintain tools and toolchains</t>
  </si>
  <si>
    <t>Implement processes. mechanisms. etc. To gather and safeguard the necessary information in support of the criteria</t>
  </si>
  <si>
    <t>Secure and harden development endpoints for software designers. developers. testers. builders. etc. to perform development-related tasks using a risk-based approach</t>
  </si>
  <si>
    <t>Store all forms of code. including source code. executable code. and configuration-as-code. based on the principle of least privilege so that only authorized personnel. tools. services. etc. have access</t>
  </si>
  <si>
    <t>Securely archive the necessary files and supporting data (e.g. integrity verification information. provenance data) to be retained for each software release</t>
  </si>
  <si>
    <t>Collect. safeguard. maintain and share provenance data for all components of each software release (e.g. in a SBOM)</t>
  </si>
  <si>
    <t>Use forms of risk modeling. such as threat modeling. attack modeling or attack surface mapping. to help access the security risk for each software</t>
  </si>
  <si>
    <t>Track and maintain the software's security requirements. risks and design decisions</t>
  </si>
  <si>
    <t>Where appropriate. build in support for using standardized security features and services (e.g. enabling software to integrate with existing log management. identify management. access control and vulnerability management systems) instead of creating proprietary implementations of security features and services</t>
  </si>
  <si>
    <t>Acquire and maintain well-secured software components (e.g. software libraries. modules. middleware. frameworks) from commercial. open source. and other third-party developers for use by the organization's software</t>
  </si>
  <si>
    <t>Verify that acquired commercial. open-source and all other third-party software components comply with the requirements. as defined by the organization. throughout their life cycles</t>
  </si>
  <si>
    <t>Use compiler. interpreter. and build tools that offer resources to improve executable security</t>
  </si>
  <si>
    <t>Determine which compipler. interpreter. and build tool features should be used and how each should be configured. the implement and use the approved configurations</t>
  </si>
  <si>
    <t>Determine whether code review (a person looks directly at the code to find issues) and/or code analysis based on the organization's secure coding standards. and record and triage all discovered issues and recommended remediations in the development team's workflow or issue tracking system</t>
  </si>
  <si>
    <t>Perform the code review and/or code analysis based on the organization's secure coding standards. and record and traige all discovered issues and recommended remediations in the development team's workflow or issue tracking system</t>
  </si>
  <si>
    <t>Determine whether executable code testing should be performed to find vulnerabilities not identified by previous reviews. analysis or testing and. if so. which types of testing should be sued</t>
  </si>
  <si>
    <t>Scope the tesintg. design the tests. perform hte testing. and document the results. including recording and triaging all discovered issues issues and recommended remediations in the development team's workflow or issue tracking system</t>
  </si>
  <si>
    <t>Define a secure baseline by determining how to configure each setting that has an effect on security or a security-related setting so that the default settings are secure and do not weaken the security functions provided by the platform. network infrastructure or services</t>
  </si>
  <si>
    <t>Implement the default settings (or groups of default settings. if applicable). and document each setting for software administrators</t>
  </si>
  <si>
    <t>Gather information form software acquirers. users andpublic sources on potential vulnerabilities in the software and third-party components that the software uses. and investigate all credible reports</t>
  </si>
  <si>
    <t>Review. analyze. and/or test the software's code to identify or confirm the presence of previously undetected vulnerabilities</t>
  </si>
  <si>
    <t>Have a policy that addresses vulnerbaility disclosure and remediation. and implement the roles. responsibilities and processes needed to support that policy</t>
  </si>
  <si>
    <t>Analyze the root causes over time to identify patterns. such as a particular secure coding practice not being followed consistently</t>
  </si>
  <si>
    <t>Review the software for similar vulnerabilities to erradicate a class of vulnerbailities. and proactively fix then rather than waiting for external reports</t>
  </si>
  <si>
    <t>Review the SDLC process. and udpate it if appropriate to prevent (or reduce the likelihood of) the root cause recurring in updates to the software or in new software that is created</t>
  </si>
  <si>
    <t>Prepare. conduct and analyze results from verification and validation of the continuity plan</t>
  </si>
  <si>
    <t>Develop. keep updated and use rules to determine when to follow a recorded process for criteria-based decisions</t>
  </si>
  <si>
    <t>Identify critical safety needs and constraints. keep them updated and use to develop and keep safety objectives current</t>
  </si>
  <si>
    <t>Develop. keep updated and follow an approach to address workplace environment safety</t>
  </si>
  <si>
    <t>Develop. keep updated and follow an approach to address functional environment safety for the solution</t>
  </si>
  <si>
    <t>Develop. keep updated and follow organizational safety control strategies</t>
  </si>
  <si>
    <t>Develop. keep updated and use the scope of what is being estimated</t>
  </si>
  <si>
    <t>Based on size estimates. develop and record effrot. duration and cost estimated and their rationale for the solution</t>
  </si>
  <si>
    <t>Develop. keep updated and use an approach to perform virtual work</t>
  </si>
  <si>
    <t>Develop. keep updated and use an organizational strategy. approach and functional capability for performing virtual work</t>
  </si>
  <si>
    <t>Senior management ensures that measures supporting objectives throughout the organization are collected. analyzed and used</t>
  </si>
  <si>
    <t>Provide sufficient resources. funding and training for developing and performing processes</t>
  </si>
  <si>
    <t>Use organizational processes and process assets to plan. manage and perform the work</t>
  </si>
  <si>
    <t>Track actual results against estimates for size. effort. schedule. resources. knowledge and skills and budget</t>
  </si>
  <si>
    <t>Develop. keep updated and use operational defintions for measures</t>
  </si>
  <si>
    <t>Store measurement data. measurement specifications and analysis results according to the operational definitions</t>
  </si>
  <si>
    <t>Develop. keep updated and use the organization's measurement and performance objectives traceable to business objectives</t>
  </si>
  <si>
    <t>Develop. keep updated and follow a data quality process</t>
  </si>
  <si>
    <t>Develop. keep updated and use the organization's measurement repository</t>
  </si>
  <si>
    <t>Use statistical and other quantitative techniques to develop. keep updated and communicate quality and process performance objectives that are traceable to business objectives</t>
  </si>
  <si>
    <t>Select and implement improvement proposals based on the statistical and quanitative analysis of the expected effect of proposed improvements on meeting and optimizing business. quality and process performance objectives</t>
  </si>
  <si>
    <t>Evaluate effectiveness of the orgnizational seucirty strategy. approach and architecture for addressing security threats and vulnerabilities</t>
  </si>
  <si>
    <t>Develop. bur or reuse process assets</t>
  </si>
  <si>
    <t>Develop. keep updated and follow a strategy for building and updating process assets</t>
  </si>
  <si>
    <t>Develop. keep updated and make the organization's processes and assets available for use in a process asset library</t>
  </si>
  <si>
    <t>Develop. keep updated and make work environment standards available for use</t>
  </si>
  <si>
    <t>Develop. keep updated and make organizational measurement and analysis standards available for use</t>
  </si>
  <si>
    <t>Develop. keep updated and follow plans fro implementing selected process improvements</t>
  </si>
  <si>
    <t>Use statistical and ohter quantitative techniques to validate selected performance improvements against proposed improvement expectations. business objectives or quality and process performance objectives</t>
  </si>
  <si>
    <t>Review and keep updated interface or connection descriptions for coverage. completeness and consistency thorughout the solution's life</t>
  </si>
  <si>
    <t>Confirm. prior to integration. that component interfaces or connections comply with interface or connection descriptions</t>
  </si>
  <si>
    <t>Based on recorded estimates. develop and keep the busget and schedule updated</t>
  </si>
  <si>
    <t>Develop the project plan. ensure consistency among its elements and keep it updated</t>
  </si>
  <si>
    <t>Use the organization0s set of standard processes and tailoring guidelines to develop. keep updated and follow the project process</t>
  </si>
  <si>
    <t>Develop a plan and keep it updated using the project process. the organization's process assets and the measurment repository</t>
  </si>
  <si>
    <t>Transform stakeholder needs. expectations. constraints and interfaces or connections into prioritized customer requirements</t>
  </si>
  <si>
    <t>Develop. record and keep updated bidirectional traceability among requirements and activities or work products</t>
  </si>
  <si>
    <t>Develop. record. keep updated and follow the approach for operating and changing the service system</t>
  </si>
  <si>
    <t>Deelop. record. keep updated and use organizational standard service systems and agrements</t>
  </si>
  <si>
    <t>Develop. keep updated and use descriptions of current services</t>
  </si>
  <si>
    <t>Collect. record and analyze data about strategic needs and capabilities for service delivery</t>
  </si>
  <si>
    <t>Develop. keep updated and use the set of organizational standard service descriptions and service levels</t>
  </si>
  <si>
    <t>Record and allocate work assignments and keep them updated based on an assessment of qualifications. skills and related criteria</t>
  </si>
  <si>
    <t>Develop. keep updated and use communication and coordination mechanisms within and across workgroups</t>
  </si>
  <si>
    <t>Develop. keep updated and use workforce competences to build organizational capabilities and achieve objectives</t>
  </si>
  <si>
    <t>Develop. keep updated and use an organizational structure and approach to empower workgroups</t>
  </si>
  <si>
    <t>Develop. keep updated and use organizational compensation strategies and mechanisms</t>
  </si>
  <si>
    <t>Done</t>
  </si>
  <si>
    <t>Number of CMMI practices mapped by Domain</t>
  </si>
  <si>
    <t>Number of CMMI practices mapped by Practice Area</t>
  </si>
  <si>
    <t>¿Achieved?</t>
  </si>
  <si>
    <t>Number of NIST 800-218 practices achieved by CMMI level</t>
  </si>
  <si>
    <t>Mapping results</t>
  </si>
  <si>
    <t>CMMI Practices</t>
  </si>
  <si>
    <t>Mapping Results</t>
  </si>
  <si>
    <t>*TAM = Total Adapted Mappings</t>
  </si>
  <si>
    <t>Diff</t>
  </si>
  <si>
    <t>Equivalent + Applicable</t>
  </si>
  <si>
    <t>Equivalent + Applicable + Adaptable</t>
  </si>
  <si>
    <t>CMMI Level to Achieve</t>
  </si>
  <si>
    <t>EQ+AP</t>
  </si>
  <si>
    <t>Number of NIST 800-218 practices achieved by CMMI level (EQ+AP)</t>
  </si>
  <si>
    <t>Number of NIST 800-218 practices achieved by CMMI level (EQ+AP+AD)</t>
  </si>
  <si>
    <t>Number of NIST 800-218 practices achieved by CMMI level (EP)</t>
  </si>
  <si>
    <t>EQ+AP+AD</t>
  </si>
  <si>
    <t>Number of NIST 800-218 practices achieved by CMMI level (AP-EQ)</t>
  </si>
  <si>
    <t>Number of NIST 800-218 practices achieved by CMMI level (AD-AP)</t>
  </si>
  <si>
    <t>AP-EQ</t>
  </si>
  <si>
    <t>AD-AP</t>
  </si>
  <si>
    <t>EQ</t>
  </si>
  <si>
    <t>Equivalent (EQ)</t>
  </si>
  <si>
    <t>Applicable (AP)</t>
  </si>
  <si>
    <t>Adaptable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</si>
</sst>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3" x14ac:knownFonts="1">
    <font>
      <sz val="11"/>
      <color theme="1"/>
      <name val="Calibri"/>
      <family val="2"/>
      <scheme val="minor"/>
    </font>
    <font>
      <b/>
      <sz val="12"/>
      <color theme="1"/>
      <name val="Lato"/>
      <family val="2"/>
    </font>
    <font>
      <sz val="12"/>
      <color theme="1"/>
      <name val="Lato"/>
      <family val="2"/>
    </font>
    <font>
      <b/>
      <sz val="14"/>
      <color theme="1"/>
      <name val="Lato"/>
      <family val="2"/>
    </font>
    <font>
      <sz val="14"/>
      <color theme="1"/>
      <name val="Lato"/>
      <family val="2"/>
    </font>
    <font>
      <b/>
      <sz val="14"/>
      <color rgb="FF0070C0"/>
      <name val="Lato"/>
      <family val="2"/>
    </font>
    <font>
      <sz val="12"/>
      <name val="Lato"/>
      <family val="2"/>
    </font>
    <font>
      <b/>
      <sz val="24"/>
      <color theme="1"/>
      <name val="Lato"/>
      <family val="2"/>
    </font>
    <font>
      <sz val="8"/>
      <name val="Calibri"/>
      <family val="2"/>
      <scheme val="minor"/>
    </font>
    <font>
      <sz val="11"/>
      <color theme="1"/>
      <name val="Calibri"/>
      <family val="2"/>
      <scheme val="minor"/>
    </font>
    <font>
      <sz val="11"/>
      <color theme="1"/>
      <name val="Lato"/>
      <family val="2"/>
    </font>
    <font>
      <b/>
      <sz val="12"/>
      <name val="Lato"/>
      <family val="2"/>
    </font>
    <font>
      <b/>
      <sz val="12"/>
      <color theme="0"/>
      <name val="Lato"/>
      <family val="2"/>
    </font>
  </fonts>
  <fills count="21">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70C0"/>
        <bgColor indexed="64"/>
      </patternFill>
    </fill>
    <fill>
      <patternFill patternType="solid">
        <fgColor theme="9" tint="0.59999389629810485"/>
        <bgColor indexed="64"/>
      </patternFill>
    </fill>
    <fill>
      <patternFill patternType="solid">
        <fgColor theme="9"/>
        <bgColor indexed="64"/>
      </patternFill>
    </fill>
    <fill>
      <patternFill patternType="solid">
        <fgColor rgb="FFCCCCFF"/>
        <bgColor indexed="64"/>
      </patternFill>
    </fill>
    <fill>
      <patternFill patternType="solid">
        <fgColor theme="4"/>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2"/>
        <bgColor indexed="64"/>
      </patternFill>
    </fill>
    <fill>
      <patternFill patternType="solid">
        <fgColor rgb="FF7030A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2060"/>
        <bgColor indexed="64"/>
      </patternFill>
    </fill>
  </fills>
  <borders count="25">
    <border>
      <left/>
      <right/>
      <top/>
      <bottom/>
      <diagonal/>
    </border>
    <border>
      <left style="medium">
        <color theme="4"/>
      </left>
      <right style="medium">
        <color theme="4"/>
      </right>
      <top style="medium">
        <color theme="4"/>
      </top>
      <bottom style="medium">
        <color theme="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style="thin">
        <color theme="1"/>
      </left>
      <right/>
      <top/>
      <bottom style="thin">
        <color theme="1"/>
      </bottom>
      <diagonal/>
    </border>
    <border>
      <left style="thin">
        <color indexed="64"/>
      </left>
      <right style="thin">
        <color indexed="64"/>
      </right>
      <top/>
      <bottom style="thin">
        <color indexed="64"/>
      </bottom>
      <diagonal/>
    </border>
    <border>
      <left style="thin">
        <color theme="1"/>
      </left>
      <right/>
      <top style="thin">
        <color theme="1"/>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theme="1"/>
      </top>
      <bottom style="thin">
        <color theme="1"/>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9" fontId="9" fillId="0" borderId="0" applyFont="0" applyFill="0" applyBorder="0" applyAlignment="0" applyProtection="0"/>
  </cellStyleXfs>
  <cellXfs count="205">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2" fillId="2" borderId="1" xfId="0" applyFont="1" applyFill="1" applyBorder="1" applyAlignment="1">
      <alignment vertical="center" wrapText="1"/>
    </xf>
    <xf numFmtId="0" fontId="3" fillId="0" borderId="0" xfId="0" applyFont="1" applyAlignment="1">
      <alignment horizontal="left" vertical="top" wrapText="1"/>
    </xf>
    <xf numFmtId="0" fontId="4" fillId="0" borderId="0" xfId="0" applyFont="1"/>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xf>
    <xf numFmtId="0" fontId="2" fillId="0" borderId="2" xfId="0" applyFont="1" applyBorder="1" applyAlignment="1">
      <alignment vertical="center" wrapText="1"/>
    </xf>
    <xf numFmtId="0" fontId="2" fillId="0" borderId="0" xfId="0" applyFont="1" applyAlignment="1">
      <alignment horizontal="left" wrapText="1"/>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2"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wrapText="1"/>
    </xf>
    <xf numFmtId="0" fontId="6" fillId="0" borderId="2" xfId="0" applyFont="1" applyBorder="1" applyAlignment="1">
      <alignment horizontal="center" vertical="center"/>
    </xf>
    <xf numFmtId="0" fontId="1" fillId="3" borderId="2" xfId="0" applyFont="1" applyFill="1" applyBorder="1" applyAlignment="1">
      <alignment horizontal="center"/>
    </xf>
    <xf numFmtId="0" fontId="1" fillId="0" borderId="3" xfId="0" applyFont="1" applyBorder="1" applyAlignment="1">
      <alignment horizontal="center" vertical="center" wrapText="1"/>
    </xf>
    <xf numFmtId="0" fontId="1" fillId="4" borderId="2" xfId="0" applyFont="1" applyFill="1" applyBorder="1" applyAlignment="1">
      <alignment horizontal="center"/>
    </xf>
    <xf numFmtId="0" fontId="1" fillId="0" borderId="3" xfId="0" applyFont="1" applyBorder="1" applyAlignment="1">
      <alignment horizontal="center" vertical="center"/>
    </xf>
    <xf numFmtId="0" fontId="1" fillId="6" borderId="2" xfId="0" applyFont="1" applyFill="1" applyBorder="1" applyAlignment="1">
      <alignment horizontal="left"/>
    </xf>
    <xf numFmtId="0" fontId="1" fillId="7" borderId="2" xfId="0" applyFont="1" applyFill="1" applyBorder="1" applyAlignment="1">
      <alignment horizontal="center"/>
    </xf>
    <xf numFmtId="0" fontId="1" fillId="7" borderId="3" xfId="0" applyFont="1" applyFill="1" applyBorder="1" applyAlignment="1">
      <alignment horizontal="center" wrapText="1"/>
    </xf>
    <xf numFmtId="0" fontId="1" fillId="7" borderId="3" xfId="0" applyFont="1" applyFill="1" applyBorder="1" applyAlignment="1">
      <alignment horizontal="center"/>
    </xf>
    <xf numFmtId="0" fontId="1" fillId="4" borderId="6" xfId="0" applyFont="1" applyFill="1" applyBorder="1" applyAlignment="1">
      <alignment wrapText="1"/>
    </xf>
    <xf numFmtId="0" fontId="2" fillId="0" borderId="6" xfId="0" applyFont="1" applyBorder="1" applyAlignment="1">
      <alignment vertical="center" wrapText="1"/>
    </xf>
    <xf numFmtId="0" fontId="1" fillId="7" borderId="8" xfId="0" applyFont="1" applyFill="1" applyBorder="1" applyAlignment="1">
      <alignment horizontal="center" wrapText="1"/>
    </xf>
    <xf numFmtId="0" fontId="2" fillId="0" borderId="7" xfId="0" applyFont="1" applyBorder="1" applyAlignment="1">
      <alignment vertical="center"/>
    </xf>
    <xf numFmtId="0" fontId="2" fillId="9" borderId="2" xfId="0" applyFont="1" applyFill="1" applyBorder="1" applyAlignment="1">
      <alignment vertical="center"/>
    </xf>
    <xf numFmtId="0" fontId="2" fillId="11" borderId="2" xfId="0" applyFont="1" applyFill="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9" xfId="0" applyFont="1" applyBorder="1" applyAlignment="1">
      <alignment vertical="center" wrapText="1"/>
    </xf>
    <xf numFmtId="0" fontId="7" fillId="10" borderId="7" xfId="0" applyFont="1" applyFill="1" applyBorder="1" applyAlignment="1">
      <alignment horizontal="left" vertical="center" wrapText="1"/>
    </xf>
    <xf numFmtId="0" fontId="2" fillId="11" borderId="6" xfId="0" applyFont="1" applyFill="1" applyBorder="1" applyAlignment="1">
      <alignment vertical="center" wrapText="1"/>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1" fillId="7" borderId="2" xfId="0" applyFont="1" applyFill="1" applyBorder="1"/>
    <xf numFmtId="0" fontId="1" fillId="0" borderId="0" xfId="0" applyFont="1"/>
    <xf numFmtId="0" fontId="2" fillId="12" borderId="9" xfId="0" applyFont="1" applyFill="1" applyBorder="1" applyAlignment="1">
      <alignment horizontal="center" vertical="center"/>
    </xf>
    <xf numFmtId="0" fontId="2" fillId="13" borderId="2" xfId="0" applyFont="1" applyFill="1" applyBorder="1" applyAlignment="1">
      <alignment horizontal="left" vertical="center" wrapText="1"/>
    </xf>
    <xf numFmtId="0" fontId="2" fillId="13" borderId="6" xfId="0" applyFont="1" applyFill="1" applyBorder="1" applyAlignment="1">
      <alignment vertical="center" wrapText="1"/>
    </xf>
    <xf numFmtId="0" fontId="2" fillId="13" borderId="2" xfId="0" applyFont="1" applyFill="1" applyBorder="1" applyAlignment="1">
      <alignment horizontal="center" vertical="center"/>
    </xf>
    <xf numFmtId="0" fontId="2" fillId="13" borderId="5" xfId="0" applyFont="1" applyFill="1" applyBorder="1" applyAlignment="1">
      <alignment horizontal="center" vertical="center"/>
    </xf>
    <xf numFmtId="0" fontId="2" fillId="13" borderId="5" xfId="0" applyFont="1" applyFill="1" applyBorder="1" applyAlignment="1">
      <alignment horizontal="left" vertical="center" wrapText="1"/>
    </xf>
    <xf numFmtId="0" fontId="2" fillId="13" borderId="11" xfId="0" applyFont="1" applyFill="1" applyBorder="1" applyAlignment="1">
      <alignment vertical="center" wrapText="1"/>
    </xf>
    <xf numFmtId="0" fontId="2" fillId="0" borderId="14" xfId="0" applyFont="1" applyBorder="1" applyAlignment="1">
      <alignment vertical="center" wrapText="1"/>
    </xf>
    <xf numFmtId="0" fontId="2" fillId="0" borderId="9" xfId="0" applyFont="1" applyBorder="1" applyAlignment="1">
      <alignment horizontal="left" vertical="center" wrapText="1"/>
    </xf>
    <xf numFmtId="0" fontId="6" fillId="0" borderId="9" xfId="0" applyFont="1" applyBorder="1" applyAlignment="1">
      <alignment horizontal="center" vertical="center" wrapText="1"/>
    </xf>
    <xf numFmtId="0" fontId="2" fillId="0" borderId="9" xfId="0" applyFont="1" applyBorder="1" applyAlignment="1">
      <alignment vertical="center"/>
    </xf>
    <xf numFmtId="0" fontId="1" fillId="7" borderId="3" xfId="0" applyFont="1" applyFill="1" applyBorder="1" applyAlignment="1">
      <alignment horizontal="center" vertical="center" wrapText="1"/>
    </xf>
    <xf numFmtId="0" fontId="1" fillId="7" borderId="3" xfId="0" applyFont="1" applyFill="1" applyBorder="1" applyAlignment="1">
      <alignment vertical="center" wrapText="1"/>
    </xf>
    <xf numFmtId="0" fontId="1" fillId="3" borderId="13" xfId="0" applyFont="1" applyFill="1" applyBorder="1" applyAlignment="1">
      <alignment horizontal="left" vertical="center" wrapText="1"/>
    </xf>
    <xf numFmtId="0" fontId="1" fillId="4" borderId="14" xfId="0" applyFont="1" applyFill="1" applyBorder="1" applyAlignment="1">
      <alignment horizontal="center" vertical="center" wrapText="1"/>
    </xf>
    <xf numFmtId="0" fontId="1" fillId="4" borderId="14" xfId="0" applyFont="1" applyFill="1" applyBorder="1" applyAlignment="1">
      <alignment horizontal="left" vertical="center" wrapText="1"/>
    </xf>
    <xf numFmtId="0" fontId="6" fillId="0" borderId="9" xfId="0" applyFont="1" applyBorder="1" applyAlignment="1">
      <alignment horizontal="center" vertical="center"/>
    </xf>
    <xf numFmtId="0" fontId="6" fillId="0" borderId="0" xfId="0" applyFont="1" applyAlignment="1">
      <alignment vertical="center" wrapText="1"/>
    </xf>
    <xf numFmtId="0" fontId="2" fillId="12" borderId="15" xfId="0" applyFont="1" applyFill="1" applyBorder="1" applyAlignment="1">
      <alignment horizontal="center" vertical="center"/>
    </xf>
    <xf numFmtId="0" fontId="2" fillId="0" borderId="15" xfId="0" applyFont="1" applyBorder="1" applyAlignment="1">
      <alignment horizontal="center" vertical="center"/>
    </xf>
    <xf numFmtId="0" fontId="1" fillId="4" borderId="9" xfId="0" applyFont="1" applyFill="1" applyBorder="1" applyAlignment="1">
      <alignment horizontal="center" wrapText="1"/>
    </xf>
    <xf numFmtId="0" fontId="1" fillId="4" borderId="9" xfId="0" applyFont="1" applyFill="1" applyBorder="1" applyAlignment="1">
      <alignment wrapText="1"/>
    </xf>
    <xf numFmtId="0" fontId="2" fillId="0" borderId="0" xfId="0" applyFont="1" applyAlignment="1">
      <alignment horizontal="left"/>
    </xf>
    <xf numFmtId="0" fontId="2" fillId="0" borderId="9" xfId="0" applyFont="1" applyBorder="1" applyAlignment="1">
      <alignment horizontal="center"/>
    </xf>
    <xf numFmtId="0" fontId="1" fillId="3" borderId="9" xfId="0" applyFont="1" applyFill="1" applyBorder="1" applyAlignment="1">
      <alignment horizontal="center"/>
    </xf>
    <xf numFmtId="0" fontId="2" fillId="3" borderId="9" xfId="0" applyFont="1" applyFill="1" applyBorder="1" applyAlignment="1">
      <alignment horizontal="center"/>
    </xf>
    <xf numFmtId="0" fontId="1" fillId="7" borderId="9" xfId="0" applyFont="1" applyFill="1" applyBorder="1" applyAlignment="1">
      <alignment horizontal="center"/>
    </xf>
    <xf numFmtId="0" fontId="1" fillId="15" borderId="9" xfId="0" applyFont="1" applyFill="1" applyBorder="1" applyAlignment="1">
      <alignment horizontal="center"/>
    </xf>
    <xf numFmtId="0" fontId="1" fillId="9" borderId="9" xfId="0" applyFont="1" applyFill="1" applyBorder="1" applyAlignment="1">
      <alignment horizontal="center"/>
    </xf>
    <xf numFmtId="9" fontId="2" fillId="0" borderId="9" xfId="1" applyFont="1" applyBorder="1" applyAlignment="1">
      <alignment horizontal="center"/>
    </xf>
    <xf numFmtId="0" fontId="1" fillId="7" borderId="9" xfId="0" applyFont="1" applyFill="1" applyBorder="1"/>
    <xf numFmtId="0" fontId="1" fillId="9" borderId="9" xfId="0" applyFont="1" applyFill="1" applyBorder="1"/>
    <xf numFmtId="9" fontId="1" fillId="9" borderId="9" xfId="1" applyFont="1" applyFill="1" applyBorder="1" applyAlignment="1">
      <alignment horizontal="center"/>
    </xf>
    <xf numFmtId="0" fontId="1" fillId="7" borderId="2" xfId="0" applyFont="1" applyFill="1" applyBorder="1" applyAlignment="1">
      <alignment horizontal="left"/>
    </xf>
    <xf numFmtId="0" fontId="2" fillId="0" borderId="2" xfId="0" applyFont="1" applyBorder="1" applyAlignment="1">
      <alignment horizontal="left" vertical="center"/>
    </xf>
    <xf numFmtId="0" fontId="0" fillId="0" borderId="0" xfId="0" applyAlignment="1">
      <alignment horizontal="left"/>
    </xf>
    <xf numFmtId="0" fontId="2" fillId="0" borderId="0" xfId="0" applyFont="1" applyAlignment="1">
      <alignment horizontal="center" vertical="center"/>
    </xf>
    <xf numFmtId="0" fontId="2" fillId="0" borderId="9" xfId="0" applyFont="1" applyBorder="1" applyAlignment="1">
      <alignment horizontal="left" vertical="center"/>
    </xf>
    <xf numFmtId="0" fontId="10" fillId="0" borderId="9" xfId="0" applyFont="1" applyBorder="1" applyAlignment="1">
      <alignment horizontal="center"/>
    </xf>
    <xf numFmtId="164" fontId="2" fillId="0" borderId="9" xfId="1" applyNumberFormat="1" applyFont="1" applyBorder="1" applyAlignment="1">
      <alignment horizontal="center"/>
    </xf>
    <xf numFmtId="0" fontId="1" fillId="10" borderId="7" xfId="0" applyFont="1" applyFill="1" applyBorder="1" applyAlignment="1">
      <alignment horizontal="left" vertical="center" wrapText="1"/>
    </xf>
    <xf numFmtId="0" fontId="1" fillId="7" borderId="12" xfId="0" applyFont="1" applyFill="1" applyBorder="1" applyAlignment="1">
      <alignment horizontal="left"/>
    </xf>
    <xf numFmtId="0" fontId="1" fillId="7" borderId="12" xfId="0" applyFont="1" applyFill="1" applyBorder="1" applyAlignment="1">
      <alignment horizontal="center"/>
    </xf>
    <xf numFmtId="0" fontId="1" fillId="7" borderId="13" xfId="0" applyFont="1" applyFill="1" applyBorder="1" applyAlignment="1">
      <alignment horizontal="center" vertical="center" wrapText="1"/>
    </xf>
    <xf numFmtId="0" fontId="1" fillId="15" borderId="12" xfId="0" applyFont="1" applyFill="1" applyBorder="1" applyAlignment="1">
      <alignment horizontal="center"/>
    </xf>
    <xf numFmtId="0" fontId="1" fillId="13" borderId="9" xfId="0" applyFont="1" applyFill="1" applyBorder="1" applyAlignment="1">
      <alignment horizontal="center"/>
    </xf>
    <xf numFmtId="0" fontId="1" fillId="14" borderId="9" xfId="0" applyFont="1" applyFill="1" applyBorder="1" applyAlignment="1">
      <alignment horizontal="center"/>
    </xf>
    <xf numFmtId="0" fontId="6" fillId="0" borderId="17" xfId="0" applyFont="1" applyBorder="1" applyAlignment="1">
      <alignment horizontal="center" vertical="center"/>
    </xf>
    <xf numFmtId="0" fontId="2" fillId="0" borderId="17" xfId="0" applyFont="1" applyBorder="1" applyAlignment="1">
      <alignment horizontal="center" vertical="center"/>
    </xf>
    <xf numFmtId="0" fontId="2" fillId="0" borderId="20" xfId="0" applyFont="1" applyBorder="1" applyAlignment="1">
      <alignment vertical="center" wrapText="1"/>
    </xf>
    <xf numFmtId="0" fontId="1" fillId="7" borderId="22" xfId="0" applyFont="1" applyFill="1" applyBorder="1" applyAlignment="1">
      <alignment horizontal="center"/>
    </xf>
    <xf numFmtId="0" fontId="1" fillId="7" borderId="18" xfId="0" applyFont="1" applyFill="1" applyBorder="1" applyAlignment="1">
      <alignment horizontal="center"/>
    </xf>
    <xf numFmtId="0" fontId="2" fillId="0" borderId="17" xfId="0" applyFont="1" applyBorder="1" applyAlignment="1">
      <alignment horizontal="left" vertical="center"/>
    </xf>
    <xf numFmtId="164" fontId="2" fillId="0" borderId="15" xfId="1" applyNumberFormat="1" applyFont="1" applyBorder="1" applyAlignment="1">
      <alignment horizontal="center"/>
    </xf>
    <xf numFmtId="0" fontId="1" fillId="7" borderId="22" xfId="0" applyFont="1" applyFill="1" applyBorder="1" applyAlignment="1">
      <alignment horizontal="left"/>
    </xf>
    <xf numFmtId="0" fontId="2" fillId="0" borderId="20" xfId="0" applyFont="1" applyBorder="1" applyAlignment="1">
      <alignment horizontal="left" vertical="center"/>
    </xf>
    <xf numFmtId="0" fontId="10" fillId="0" borderId="14" xfId="0" applyFont="1" applyBorder="1" applyAlignment="1">
      <alignment horizontal="center"/>
    </xf>
    <xf numFmtId="0" fontId="2" fillId="0" borderId="14" xfId="0" applyFont="1" applyBorder="1" applyAlignment="1">
      <alignment horizontal="center"/>
    </xf>
    <xf numFmtId="164" fontId="2" fillId="0" borderId="23" xfId="1" applyNumberFormat="1" applyFont="1" applyBorder="1" applyAlignment="1">
      <alignment horizontal="center"/>
    </xf>
    <xf numFmtId="0" fontId="1" fillId="7" borderId="12" xfId="0" applyFont="1" applyFill="1" applyBorder="1"/>
    <xf numFmtId="0" fontId="6" fillId="0" borderId="2" xfId="0" applyFont="1" applyBorder="1" applyAlignment="1">
      <alignment vertical="center"/>
    </xf>
    <xf numFmtId="0" fontId="1" fillId="9" borderId="12" xfId="0" applyFont="1" applyFill="1" applyBorder="1" applyAlignment="1">
      <alignment horizontal="center"/>
    </xf>
    <xf numFmtId="0" fontId="2" fillId="12" borderId="15" xfId="1" applyNumberFormat="1" applyFont="1" applyFill="1" applyBorder="1" applyAlignment="1">
      <alignment horizontal="center" vertical="center"/>
    </xf>
    <xf numFmtId="0" fontId="2" fillId="0" borderId="12" xfId="0" applyFont="1" applyBorder="1" applyAlignment="1">
      <alignment horizontal="center" vertical="center"/>
    </xf>
    <xf numFmtId="0" fontId="2" fillId="0" borderId="18" xfId="0" applyFont="1" applyBorder="1" applyAlignment="1">
      <alignment horizontal="center" vertical="center"/>
    </xf>
    <xf numFmtId="0" fontId="1" fillId="4" borderId="9" xfId="0" applyFont="1" applyFill="1" applyBorder="1" applyAlignment="1">
      <alignment horizontal="center"/>
    </xf>
    <xf numFmtId="0" fontId="1" fillId="4" borderId="9" xfId="0" applyFont="1" applyFill="1" applyBorder="1" applyAlignment="1">
      <alignment horizontal="left"/>
    </xf>
    <xf numFmtId="0" fontId="1" fillId="4" borderId="9" xfId="0" applyFont="1" applyFill="1" applyBorder="1" applyAlignment="1">
      <alignment horizontal="left" wrapText="1"/>
    </xf>
    <xf numFmtId="0" fontId="2" fillId="0" borderId="9" xfId="1" applyNumberFormat="1" applyFont="1" applyFill="1" applyBorder="1" applyAlignment="1">
      <alignment horizontal="center" vertical="center"/>
    </xf>
    <xf numFmtId="0" fontId="1" fillId="14" borderId="12" xfId="0" applyFont="1" applyFill="1" applyBorder="1" applyAlignment="1">
      <alignment horizontal="center"/>
    </xf>
    <xf numFmtId="0" fontId="1" fillId="0" borderId="20" xfId="0" applyFont="1" applyBorder="1" applyAlignment="1">
      <alignment vertical="center" wrapText="1"/>
    </xf>
    <xf numFmtId="0" fontId="1" fillId="0" borderId="14" xfId="0" applyFont="1" applyBorder="1" applyAlignment="1">
      <alignment vertical="center" wrapText="1"/>
    </xf>
    <xf numFmtId="0" fontId="1" fillId="0" borderId="14" xfId="0" applyFont="1" applyBorder="1" applyAlignment="1">
      <alignment horizontal="center" vertical="center" wrapText="1"/>
    </xf>
    <xf numFmtId="0" fontId="1" fillId="4" borderId="24" xfId="0" applyFont="1" applyFill="1" applyBorder="1"/>
    <xf numFmtId="0" fontId="2" fillId="16" borderId="9" xfId="0" applyFont="1" applyFill="1" applyBorder="1" applyAlignment="1">
      <alignment horizontal="center" vertical="center" wrapText="1"/>
    </xf>
    <xf numFmtId="0" fontId="2" fillId="16" borderId="15" xfId="0" applyFont="1" applyFill="1" applyBorder="1" applyAlignment="1">
      <alignment horizontal="center" vertical="center" wrapText="1"/>
    </xf>
    <xf numFmtId="0" fontId="1" fillId="16" borderId="14" xfId="0" applyFont="1" applyFill="1" applyBorder="1" applyAlignment="1">
      <alignment horizontal="center" vertical="center" wrapText="1"/>
    </xf>
    <xf numFmtId="0" fontId="1" fillId="16" borderId="23" xfId="0" applyFont="1" applyFill="1" applyBorder="1" applyAlignment="1">
      <alignment horizontal="center" vertical="center" wrapText="1"/>
    </xf>
    <xf numFmtId="0" fontId="1" fillId="3" borderId="9" xfId="0" applyFont="1" applyFill="1" applyBorder="1"/>
    <xf numFmtId="164" fontId="1" fillId="13" borderId="9" xfId="1" applyNumberFormat="1" applyFont="1" applyFill="1" applyBorder="1" applyAlignment="1">
      <alignment horizontal="center"/>
    </xf>
    <xf numFmtId="0" fontId="7" fillId="8" borderId="7" xfId="0" applyFont="1" applyFill="1" applyBorder="1" applyAlignment="1">
      <alignment horizontal="left"/>
    </xf>
    <xf numFmtId="0" fontId="7" fillId="8" borderId="2" xfId="0" applyFont="1" applyFill="1" applyBorder="1" applyAlignment="1">
      <alignment horizontal="left"/>
    </xf>
    <xf numFmtId="0" fontId="7" fillId="5" borderId="2" xfId="0" applyFont="1" applyFill="1" applyBorder="1" applyAlignment="1">
      <alignment horizontal="left"/>
    </xf>
    <xf numFmtId="0" fontId="7" fillId="5" borderId="6" xfId="0" applyFont="1" applyFill="1" applyBorder="1" applyAlignment="1">
      <alignment horizontal="left"/>
    </xf>
    <xf numFmtId="0" fontId="7" fillId="8" borderId="9" xfId="0" applyFont="1" applyFill="1" applyBorder="1" applyAlignment="1">
      <alignment horizontal="left"/>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6" fillId="0" borderId="9" xfId="0" applyFont="1" applyBorder="1" applyAlignment="1">
      <alignment horizontal="center" vertical="center" wrapText="1"/>
    </xf>
    <xf numFmtId="0" fontId="2" fillId="0" borderId="9" xfId="0" applyFont="1" applyBorder="1" applyAlignment="1">
      <alignment horizontal="left" vertical="center" wrapText="1"/>
    </xf>
    <xf numFmtId="0" fontId="6" fillId="0" borderId="9" xfId="0" applyFont="1" applyBorder="1" applyAlignment="1">
      <alignment horizontal="left" vertical="center" wrapText="1"/>
    </xf>
    <xf numFmtId="0" fontId="7" fillId="5" borderId="9" xfId="0" applyFont="1" applyFill="1" applyBorder="1" applyAlignment="1">
      <alignment horizontal="left"/>
    </xf>
    <xf numFmtId="0" fontId="2" fillId="13" borderId="3" xfId="0" applyFont="1" applyFill="1" applyBorder="1" applyAlignment="1">
      <alignment horizontal="center" vertical="center"/>
    </xf>
    <xf numFmtId="0" fontId="2" fillId="13" borderId="5"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13" borderId="4" xfId="0" applyFont="1" applyFill="1" applyBorder="1" applyAlignment="1">
      <alignment horizontal="center" vertical="center"/>
    </xf>
    <xf numFmtId="0" fontId="2" fillId="13" borderId="4"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2" fillId="13" borderId="5" xfId="0" applyFont="1" applyFill="1" applyBorder="1" applyAlignment="1">
      <alignment horizontal="left" vertical="center" wrapText="1"/>
    </xf>
    <xf numFmtId="0" fontId="2" fillId="0" borderId="4" xfId="0" applyFont="1" applyBorder="1" applyAlignment="1">
      <alignment horizontal="left" vertical="center" wrapText="1"/>
    </xf>
    <xf numFmtId="0" fontId="7" fillId="8" borderId="2" xfId="0" applyFont="1" applyFill="1" applyBorder="1" applyAlignment="1">
      <alignment horizontal="left" vertical="center" wrapText="1"/>
    </xf>
    <xf numFmtId="0" fontId="7" fillId="5" borderId="10" xfId="0" applyFont="1" applyFill="1" applyBorder="1" applyAlignment="1">
      <alignment horizontal="left" vertical="top" wrapText="1"/>
    </xf>
    <xf numFmtId="0" fontId="7" fillId="5" borderId="0" xfId="0" applyFont="1" applyFill="1" applyAlignment="1">
      <alignment horizontal="left" vertical="top" wrapText="1"/>
    </xf>
    <xf numFmtId="0" fontId="1" fillId="5" borderId="15" xfId="0" applyFont="1" applyFill="1" applyBorder="1"/>
    <xf numFmtId="0" fontId="1" fillId="5" borderId="16" xfId="0" applyFont="1" applyFill="1" applyBorder="1"/>
    <xf numFmtId="0" fontId="1" fillId="5" borderId="17" xfId="0" applyFont="1" applyFill="1" applyBorder="1"/>
    <xf numFmtId="0" fontId="1" fillId="4" borderId="15" xfId="0" applyFont="1" applyFill="1" applyBorder="1" applyAlignment="1">
      <alignment horizontal="left"/>
    </xf>
    <xf numFmtId="0" fontId="1" fillId="4" borderId="16" xfId="0" applyFont="1" applyFill="1" applyBorder="1" applyAlignment="1">
      <alignment horizontal="left"/>
    </xf>
    <xf numFmtId="0" fontId="1" fillId="4" borderId="17" xfId="0" applyFont="1" applyFill="1" applyBorder="1" applyAlignment="1">
      <alignment horizontal="left"/>
    </xf>
    <xf numFmtId="165" fontId="2" fillId="0" borderId="0" xfId="0" applyNumberFormat="1" applyFont="1" applyAlignment="1">
      <alignment horizontal="center" vertical="center" wrapText="1"/>
    </xf>
    <xf numFmtId="0" fontId="1" fillId="8" borderId="6"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5" borderId="10" xfId="0" applyFont="1" applyFill="1" applyBorder="1" applyAlignment="1">
      <alignment horizontal="left" vertical="top" wrapText="1"/>
    </xf>
    <xf numFmtId="0" fontId="1" fillId="5" borderId="0" xfId="0" applyFont="1" applyFill="1" applyAlignment="1">
      <alignment horizontal="left" vertical="top" wrapText="1"/>
    </xf>
    <xf numFmtId="0" fontId="1" fillId="5" borderId="9" xfId="0" applyFont="1" applyFill="1" applyBorder="1" applyAlignment="1">
      <alignment horizontal="left" wrapText="1"/>
    </xf>
    <xf numFmtId="0" fontId="1" fillId="5" borderId="9"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9" xfId="0" applyFont="1" applyFill="1" applyBorder="1" applyAlignment="1">
      <alignment horizontal="left" vertical="center" wrapText="1"/>
    </xf>
    <xf numFmtId="0" fontId="1" fillId="4" borderId="9" xfId="0" applyFont="1" applyFill="1" applyBorder="1" applyAlignment="1">
      <alignment horizontal="left"/>
    </xf>
    <xf numFmtId="0" fontId="1" fillId="5" borderId="15" xfId="0" applyFont="1" applyFill="1" applyBorder="1" applyAlignment="1">
      <alignment horizontal="left"/>
    </xf>
    <xf numFmtId="0" fontId="1" fillId="5" borderId="16" xfId="0" applyFont="1" applyFill="1" applyBorder="1" applyAlignment="1">
      <alignment horizontal="left"/>
    </xf>
    <xf numFmtId="0" fontId="1" fillId="5" borderId="17" xfId="0" applyFont="1" applyFill="1" applyBorder="1" applyAlignment="1">
      <alignment horizontal="left"/>
    </xf>
    <xf numFmtId="0" fontId="1" fillId="4" borderId="23" xfId="0" applyFont="1" applyFill="1" applyBorder="1" applyAlignment="1">
      <alignment horizontal="left"/>
    </xf>
    <xf numFmtId="0" fontId="1" fillId="4" borderId="24" xfId="0" applyFont="1" applyFill="1" applyBorder="1" applyAlignment="1">
      <alignment horizontal="left"/>
    </xf>
    <xf numFmtId="0" fontId="1" fillId="5" borderId="23"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2" fillId="0" borderId="0" xfId="0" applyFont="1" applyAlignment="1">
      <alignment horizontal="center" wrapText="1"/>
    </xf>
    <xf numFmtId="0" fontId="1" fillId="3" borderId="9" xfId="0" applyFont="1" applyFill="1" applyBorder="1" applyAlignment="1">
      <alignment vertical="center" wrapText="1"/>
    </xf>
    <xf numFmtId="164" fontId="2" fillId="0" borderId="9" xfId="1" applyNumberFormat="1" applyFont="1" applyBorder="1" applyAlignment="1">
      <alignment horizontal="center" vertical="center" wrapText="1"/>
    </xf>
    <xf numFmtId="0" fontId="1" fillId="0" borderId="0" xfId="0" applyFont="1" applyFill="1" applyBorder="1" applyAlignment="1">
      <alignment horizontal="left" wrapText="1"/>
    </xf>
    <xf numFmtId="0" fontId="1" fillId="0" borderId="0" xfId="0" applyFont="1" applyFill="1" applyBorder="1" applyAlignment="1">
      <alignment horizontal="center"/>
    </xf>
    <xf numFmtId="164" fontId="2" fillId="0" borderId="0" xfId="1" applyNumberFormat="1" applyFont="1" applyFill="1" applyBorder="1" applyAlignment="1">
      <alignment horizontal="center" vertical="center" wrapText="1"/>
    </xf>
    <xf numFmtId="0" fontId="2" fillId="0" borderId="0" xfId="0" applyFont="1" applyFill="1" applyAlignment="1">
      <alignment horizontal="center"/>
    </xf>
    <xf numFmtId="0" fontId="2" fillId="0" borderId="0" xfId="0" applyFont="1" applyFill="1" applyAlignment="1">
      <alignment vertical="center" wrapText="1"/>
    </xf>
    <xf numFmtId="164" fontId="2" fillId="0" borderId="9" xfId="1" applyNumberFormat="1" applyFont="1" applyBorder="1" applyAlignment="1">
      <alignment horizontal="center" vertical="center"/>
    </xf>
    <xf numFmtId="0" fontId="1" fillId="5" borderId="9" xfId="0" applyFont="1" applyFill="1" applyBorder="1"/>
    <xf numFmtId="0" fontId="1" fillId="0" borderId="0" xfId="0" applyFont="1" applyFill="1" applyBorder="1" applyAlignment="1">
      <alignment horizontal="left" vertical="center" wrapText="1"/>
    </xf>
    <xf numFmtId="164" fontId="2" fillId="0" borderId="0" xfId="1" applyNumberFormat="1" applyFont="1" applyFill="1" applyBorder="1" applyAlignment="1">
      <alignment horizontal="center"/>
    </xf>
    <xf numFmtId="164" fontId="6" fillId="0" borderId="9" xfId="1" applyNumberFormat="1" applyFont="1" applyBorder="1" applyAlignment="1">
      <alignment horizontal="center" vertical="center"/>
    </xf>
    <xf numFmtId="0" fontId="0" fillId="0" borderId="0" xfId="0" applyAlignment="1"/>
    <xf numFmtId="1" fontId="2" fillId="18" borderId="9" xfId="1" applyNumberFormat="1" applyFont="1" applyFill="1" applyBorder="1" applyAlignment="1">
      <alignment horizontal="center"/>
    </xf>
    <xf numFmtId="164" fontId="2" fillId="18" borderId="9" xfId="1" applyNumberFormat="1" applyFont="1" applyFill="1" applyBorder="1" applyAlignment="1">
      <alignment horizontal="center"/>
    </xf>
    <xf numFmtId="0" fontId="2" fillId="18" borderId="9" xfId="0" applyFont="1" applyFill="1" applyBorder="1" applyAlignment="1">
      <alignment horizontal="center"/>
    </xf>
    <xf numFmtId="0" fontId="1" fillId="19" borderId="9" xfId="0" applyFont="1" applyFill="1" applyBorder="1" applyAlignment="1">
      <alignment vertical="center"/>
    </xf>
    <xf numFmtId="0" fontId="11" fillId="19" borderId="9" xfId="0" applyFont="1" applyFill="1" applyBorder="1" applyAlignment="1">
      <alignment vertical="center"/>
    </xf>
    <xf numFmtId="1" fontId="6" fillId="18" borderId="9" xfId="1" applyNumberFormat="1" applyFont="1" applyFill="1" applyBorder="1" applyAlignment="1">
      <alignment horizontal="center" vertical="center"/>
    </xf>
    <xf numFmtId="164" fontId="6" fillId="18" borderId="9" xfId="1" applyNumberFormat="1" applyFont="1" applyFill="1" applyBorder="1" applyAlignment="1">
      <alignment horizontal="center" vertical="center"/>
    </xf>
    <xf numFmtId="0" fontId="12" fillId="17" borderId="9" xfId="0" applyFont="1" applyFill="1" applyBorder="1" applyAlignment="1">
      <alignment horizontal="center"/>
    </xf>
    <xf numFmtId="0" fontId="12" fillId="20" borderId="9" xfId="0" applyFont="1" applyFill="1" applyBorder="1" applyAlignment="1"/>
    <xf numFmtId="0" fontId="12" fillId="20" borderId="9" xfId="0" applyFont="1" applyFill="1" applyBorder="1" applyAlignment="1">
      <alignment horizontal="center"/>
    </xf>
  </cellXfs>
  <cellStyles count="2">
    <cellStyle name="Normal" xfId="0" builtinId="0"/>
    <cellStyle name="Porcentaje" xfId="1" builtinId="5"/>
  </cellStyles>
  <dxfs count="130">
    <dxf>
      <font>
        <color theme="0"/>
      </font>
      <fill>
        <patternFill>
          <bgColor rgb="FF7030A0"/>
        </patternFill>
      </fill>
    </dxf>
    <dxf>
      <fill>
        <patternFill>
          <bgColor rgb="FFCCCCFF"/>
        </patternFill>
      </fill>
    </dxf>
    <dxf>
      <fill>
        <patternFill>
          <bgColor rgb="FFFFCCFF"/>
        </patternFill>
      </fill>
    </dxf>
    <dxf>
      <font>
        <color theme="0"/>
      </font>
      <fill>
        <patternFill>
          <bgColor rgb="FF7030A0"/>
        </patternFill>
      </fill>
    </dxf>
    <dxf>
      <fill>
        <patternFill>
          <bgColor rgb="FFCCCCFF"/>
        </patternFill>
      </fill>
    </dxf>
    <dxf>
      <fill>
        <patternFill>
          <bgColor rgb="FFFFCCFF"/>
        </patternFill>
      </fill>
    </dxf>
    <dxf>
      <font>
        <color theme="0"/>
      </font>
      <fill>
        <patternFill>
          <bgColor rgb="FF7030A0"/>
        </patternFill>
      </fill>
    </dxf>
    <dxf>
      <fill>
        <patternFill>
          <bgColor rgb="FFCCCCFF"/>
        </patternFill>
      </fill>
    </dxf>
    <dxf>
      <fill>
        <patternFill>
          <bgColor rgb="FFFFCCFF"/>
        </patternFill>
      </fill>
    </dxf>
    <dxf>
      <font>
        <color theme="0"/>
      </font>
      <fill>
        <patternFill>
          <bgColor rgb="FF7030A0"/>
        </patternFill>
      </fill>
    </dxf>
    <dxf>
      <fill>
        <patternFill>
          <bgColor rgb="FFCCCCFF"/>
        </patternFill>
      </fill>
    </dxf>
    <dxf>
      <fill>
        <patternFill>
          <bgColor rgb="FFFFCCFF"/>
        </patternFill>
      </fill>
    </dxf>
    <dxf>
      <font>
        <color theme="0"/>
      </font>
      <fill>
        <patternFill>
          <bgColor rgb="FF7030A0"/>
        </patternFill>
      </fill>
    </dxf>
    <dxf>
      <fill>
        <patternFill>
          <bgColor rgb="FFCCCCFF"/>
        </patternFill>
      </fill>
    </dxf>
    <dxf>
      <fill>
        <patternFill>
          <bgColor rgb="FFFFCCFF"/>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rgb="FF7030A0"/>
        </patternFill>
      </fill>
    </dxf>
    <dxf>
      <fill>
        <patternFill>
          <bgColor rgb="FFCCCCFF"/>
        </patternFill>
      </fill>
    </dxf>
    <dxf>
      <fill>
        <patternFill>
          <bgColor rgb="FFFFCCFF"/>
        </patternFill>
      </fill>
    </dxf>
    <dxf>
      <font>
        <b val="0"/>
        <i val="0"/>
        <strike val="0"/>
        <condense val="0"/>
        <extend val="0"/>
        <outline val="0"/>
        <shadow val="0"/>
        <u val="none"/>
        <vertAlign val="baseline"/>
        <sz val="12"/>
        <color theme="1"/>
        <name val="Lato"/>
        <family val="2"/>
        <scheme val="none"/>
      </font>
      <numFmt numFmtId="164"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general"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border outline="0">
        <bottom style="thin">
          <color rgb="FF000000"/>
        </bottom>
      </border>
    </dxf>
    <dxf>
      <border outline="0">
        <right style="thin">
          <color rgb="FF000000"/>
        </right>
        <top style="thin">
          <color rgb="FF000000"/>
        </top>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numFmt numFmtId="164"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Lato"/>
        <family val="2"/>
        <scheme val="none"/>
      </font>
      <fill>
        <patternFill patternType="none">
          <fgColor rgb="FF000000"/>
          <bgColor rgb="FFFFFFFF"/>
        </patternFill>
      </fill>
      <alignment horizontal="center" vertical="center" textRotation="0" wrapText="1" indent="0" justifyLastLine="0" shrinkToFit="0" readingOrder="0"/>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numFmt numFmtId="164"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general"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numFmt numFmtId="164"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numFmt numFmtId="164"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general"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border outline="0">
        <right style="thin">
          <color rgb="FF000000"/>
        </right>
        <top style="thin">
          <color rgb="FF000000"/>
        </top>
      </border>
    </dxf>
    <dxf>
      <border outline="0">
        <bottom style="thin">
          <color rgb="FF000000"/>
        </bottom>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numFmt numFmtId="164"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Lato"/>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1"/>
        <name val="Lato"/>
        <family val="2"/>
        <scheme val="none"/>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E0ED95-CE44-4FDE-8E94-8C93FA2C25CC}" name="Tabla262" displayName="Tabla262" ref="Y3:AE279" totalsRowShown="0" headerRowDxfId="70" dataDxfId="69" headerRowBorderDxfId="67" tableBorderDxfId="68" totalsRowBorderDxfId="66">
  <autoFilter ref="Y3:AE279" xr:uid="{3D864254-C8B3-40B2-A5AD-E159182FE778}"/>
  <sortState xmlns:xlrd2="http://schemas.microsoft.com/office/spreadsheetml/2017/richdata2" ref="Y4:AE279">
    <sortCondition ref="AA3:AA279"/>
  </sortState>
  <tableColumns count="7">
    <tableColumn id="1" xr3:uid="{5DDA0A74-64C7-4463-B0F8-FC0E722FF143}" name="Level" dataDxfId="65"/>
    <tableColumn id="2" xr3:uid="{0DBB3739-0316-4646-B749-2E255C327931}" name="Domain" dataDxfId="64"/>
    <tableColumn id="3" xr3:uid="{738EAD09-472A-4D62-82AD-796EA5C1910F}" name="Area" dataDxfId="63"/>
    <tableColumn id="4" xr3:uid="{F3569421-6A28-4F87-BC5E-16E85F46B458}" name="Practice" dataDxfId="62"/>
    <tableColumn id="5" xr3:uid="{BCC15280-8768-44E5-B5C2-EB67B118D6B4}" name="Concat" dataDxfId="61">
      <calculatedColumnFormula>CONCATENATE(AA4," ",AB4)</calculatedColumnFormula>
    </tableColumn>
    <tableColumn id="7" xr3:uid="{BF1D2B60-F9CA-454C-A564-06A73231042C}" name="Mapped" dataDxfId="60">
      <calculatedColumnFormula>IF(Tabla262[[#This Row],[Equivalent]]&gt;0, "YES", "NO")</calculatedColumnFormula>
    </tableColumn>
    <tableColumn id="8" xr3:uid="{F8CD4903-E28F-44E1-8014-F191892FBD33}" name="Equivalent" dataDxfId="59">
      <calculatedColumnFormula>COUNTIFS($D$3:$D$441,$AC4,$E$3:$E$441,$J$3)</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DB8D2D3-952C-4A3E-9333-8546ECA4C292}" name="Tabla379" displayName="Tabla379" ref="AG3:AJ34" totalsRowShown="0" headerRowDxfId="58" headerRowBorderDxfId="56" tableBorderDxfId="57" totalsRowBorderDxfId="55">
  <autoFilter ref="AG3:AJ34" xr:uid="{426297ED-E46D-4E9C-86E2-704E4F3888E0}"/>
  <sortState xmlns:xlrd2="http://schemas.microsoft.com/office/spreadsheetml/2017/richdata2" ref="AG4:AJ34">
    <sortCondition ref="AG3:AG34"/>
  </sortState>
  <tableColumns count="4">
    <tableColumn id="1" xr3:uid="{BF2CDEA2-D0A1-41CA-B547-94E7F3451101}" name="Area" dataDxfId="54"/>
    <tableColumn id="2" xr3:uid="{0EF7E3DB-BD83-4D5C-9B6C-DEA6A2BD4CD3}" name="Mapped" dataDxfId="53">
      <calculatedColumnFormula>COUNTIFS($AA$4:$AA$279,AG4,$AD$4:$AD$279,"YES")</calculatedColumnFormula>
    </tableColumn>
    <tableColumn id="3" xr3:uid="{AE744714-C942-46BB-AB08-A5A50AD2579D}" name="Total" dataDxfId="52"/>
    <tableColumn id="4" xr3:uid="{80A6D101-0294-4088-BF46-5D63C50C6B4B}" name="%" dataDxfId="51" dataCellStyle="Porcentaje">
      <calculatedColumnFormula>AH4/AI4</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E19F8B1-4383-496D-97B2-DC9C2D8FF0D7}" name="Tabla4810" displayName="Tabla4810" ref="AL3:AO12" totalsRowShown="0" headerRowDxfId="50" headerRowBorderDxfId="48" tableBorderDxfId="49">
  <autoFilter ref="AL3:AO12" xr:uid="{2271F917-C209-405A-AB8E-4BF3FBEAC032}"/>
  <tableColumns count="4">
    <tableColumn id="1" xr3:uid="{160D85C4-A2AC-4081-A5C1-D2906478BA39}" name="Domain" dataDxfId="47"/>
    <tableColumn id="2" xr3:uid="{35C5E34B-8D03-47E1-B8A6-F59253D7630B}" name="Mapped" dataDxfId="46">
      <calculatedColumnFormula>COUNTIFS($Z$4:$Z$279,AL4,$AD$4:$AD$279,"YES")</calculatedColumnFormula>
    </tableColumn>
    <tableColumn id="3" xr3:uid="{29B6215C-C0BD-40B2-A2C1-02461D9E2B86}" name="Total" dataDxfId="45">
      <calculatedColumnFormula>COUNTIF(Z$4:Z$279,AL4)</calculatedColumnFormula>
    </tableColumn>
    <tableColumn id="4" xr3:uid="{FC0675D1-A2B5-4631-892F-981AE78B9046}" name="%" dataDxfId="44" dataCellStyle="Porcentaje">
      <calculatedColumnFormula>AM4/AN4</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96BBED-9515-4C47-B6A5-60610D5CA93D}" name="Tabla26" displayName="Tabla26" ref="Y3:AG279" totalsRowShown="0" headerRowDxfId="129" dataDxfId="127" headerRowBorderDxfId="128" tableBorderDxfId="126" totalsRowBorderDxfId="125">
  <autoFilter ref="Y3:AG279" xr:uid="{3D864254-C8B3-40B2-A5AD-E159182FE778}"/>
  <sortState xmlns:xlrd2="http://schemas.microsoft.com/office/spreadsheetml/2017/richdata2" ref="Y4:AG279">
    <sortCondition ref="AA3:AA279"/>
  </sortState>
  <tableColumns count="9">
    <tableColumn id="1" xr3:uid="{81AE43FC-9EFD-4F9B-A235-E941B0BE1FF4}" name="Level" dataDxfId="124"/>
    <tableColumn id="2" xr3:uid="{77B17ACE-9891-428F-A375-C6A31B3D3200}" name="Domain" dataDxfId="123"/>
    <tableColumn id="3" xr3:uid="{EFC7C59F-DDAD-446F-892D-DBC5D1791BEA}" name="Area" dataDxfId="122"/>
    <tableColumn id="4" xr3:uid="{81B23B6E-2A8D-4E3F-94DA-A04A9281AF2B}" name="Practice" dataDxfId="121"/>
    <tableColumn id="5" xr3:uid="{250F489F-8AA7-499F-A682-359D7E344269}" name="Concat" dataDxfId="120"/>
    <tableColumn id="7" xr3:uid="{587C4FEE-2566-4774-907B-68F968CFE3F8}" name="Mapped" dataDxfId="119"/>
    <tableColumn id="8" xr3:uid="{88BA7092-8673-4757-80EE-D69DF4A7E4EA}" name="Equivalent" dataDxfId="118"/>
    <tableColumn id="9" xr3:uid="{6AA3831C-67D4-479D-931A-F03C3B5726DA}" name="Applicable" dataDxfId="117"/>
    <tableColumn id="11" xr3:uid="{1124A8EF-E866-455B-8FF9-F312D25C797F}" name="EQ+AP" dataDxfId="11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584832-2B32-4564-8DB0-827ECD0BDAA8}" name="Tabla37" displayName="Tabla37" ref="AI3:AL34" totalsRowShown="0" headerRowDxfId="115" headerRowBorderDxfId="114" tableBorderDxfId="113" totalsRowBorderDxfId="112">
  <autoFilter ref="AI3:AL34" xr:uid="{426297ED-E46D-4E9C-86E2-704E4F3888E0}"/>
  <sortState xmlns:xlrd2="http://schemas.microsoft.com/office/spreadsheetml/2017/richdata2" ref="AI4:AL34">
    <sortCondition ref="AI3:AI34"/>
  </sortState>
  <tableColumns count="4">
    <tableColumn id="1" xr3:uid="{71ECC761-C7F3-490A-A4A4-0C9AF18D5B60}" name="Area" dataDxfId="111"/>
    <tableColumn id="2" xr3:uid="{FB5FB2AD-333E-44C5-876D-76C6E077BF32}" name="Mapped" dataDxfId="110">
      <calculatedColumnFormula>COUNTIFS($AA$4:$AA$279,AI4,$AD$4:$AD$279,"YES")</calculatedColumnFormula>
    </tableColumn>
    <tableColumn id="3" xr3:uid="{96B0D56B-7660-4733-BA8C-3666853CC636}" name="Total" dataDxfId="109"/>
    <tableColumn id="4" xr3:uid="{750D78A9-3D64-4374-BFD7-55E23FD15022}" name="%" dataDxfId="108" dataCellStyle="Porcentaje">
      <calculatedColumnFormula>AJ4/AK4</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69EB5-6048-4B0B-BF24-974316AC4D81}" name="Tabla48" displayName="Tabla48" ref="AN3:AQ12" totalsRowShown="0" headerRowDxfId="107" headerRowBorderDxfId="106" tableBorderDxfId="105">
  <autoFilter ref="AN3:AQ12" xr:uid="{2271F917-C209-405A-AB8E-4BF3FBEAC032}"/>
  <tableColumns count="4">
    <tableColumn id="1" xr3:uid="{1F51B744-FD8B-43C4-9A45-2D1273470FAC}" name="Domain" dataDxfId="104"/>
    <tableColumn id="2" xr3:uid="{5E2DA014-162E-4898-B86F-C008C9F0631D}" name="Mapped" dataDxfId="103">
      <calculatedColumnFormula>COUNTIFS($Z$4:$Z$279,AN4,$AD$4:$AD$279,"YES")</calculatedColumnFormula>
    </tableColumn>
    <tableColumn id="3" xr3:uid="{A94DD2FB-46E8-4981-B372-6F1491E86DE9}" name="Total" dataDxfId="102">
      <calculatedColumnFormula>COUNTIF(Z$4:Z$279,AN4)</calculatedColumnFormula>
    </tableColumn>
    <tableColumn id="4" xr3:uid="{9C85DA54-13C1-49C4-A6AC-37F9FF9EC95B}" name="%" dataDxfId="101" dataCellStyle="Porcentaje">
      <calculatedColumnFormula>AO4/AP4</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64254-C8B3-40B2-A5AD-E159182FE778}" name="Tabla2" displayName="Tabla2" ref="Y3:AH279" totalsRowShown="0" headerRowDxfId="100" dataDxfId="98" headerRowBorderDxfId="99" tableBorderDxfId="97" totalsRowBorderDxfId="96">
  <autoFilter ref="Y3:AH279" xr:uid="{3D864254-C8B3-40B2-A5AD-E159182FE778}"/>
  <sortState xmlns:xlrd2="http://schemas.microsoft.com/office/spreadsheetml/2017/richdata2" ref="Y4:AH279">
    <sortCondition ref="AA3:AA279"/>
  </sortState>
  <tableColumns count="10">
    <tableColumn id="1" xr3:uid="{9889AA63-2DAC-48D0-A82A-AAC2BE44A927}" name="Level" dataDxfId="95"/>
    <tableColumn id="2" xr3:uid="{556EA2CF-D917-4C23-9232-3E14215BB791}" name="Domain" dataDxfId="94"/>
    <tableColumn id="3" xr3:uid="{264E9A83-7F15-4BDA-8ACF-93E0ED21B0DA}" name="Area" dataDxfId="93"/>
    <tableColumn id="4" xr3:uid="{A5376533-F78D-4951-A8EC-96D801CBBCF5}" name="Practice" dataDxfId="92"/>
    <tableColumn id="5" xr3:uid="{48118033-4F85-42D0-A8D1-B61E65E42DF9}" name="Concat" dataDxfId="91"/>
    <tableColumn id="7" xr3:uid="{FA6FBF49-4049-4B9A-936F-183E968D8DFB}" name="Mapped" dataDxfId="90"/>
    <tableColumn id="8" xr3:uid="{CF038E34-5EC0-4411-897A-C34A1B19A1D7}" name="Equivalent" dataDxfId="89"/>
    <tableColumn id="9" xr3:uid="{B205AB9F-AF4E-4614-B339-1D9CCCC718A4}" name="Applicable" dataDxfId="88"/>
    <tableColumn id="10" xr3:uid="{4FB331F4-8CCD-4381-93FA-69982D3B5D99}" name="Adaptable" dataDxfId="87"/>
    <tableColumn id="12" xr3:uid="{45119C5F-E6D4-478F-B540-162E5FE18F7C}" name="EQ+AP+AD" dataDxfId="8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297ED-E46D-4E9C-86E2-704E4F3888E0}" name="Tabla3" displayName="Tabla3" ref="AJ3:AM34" totalsRowShown="0" headerRowDxfId="85" headerRowBorderDxfId="84" tableBorderDxfId="83" totalsRowBorderDxfId="82">
  <autoFilter ref="AJ3:AM34" xr:uid="{426297ED-E46D-4E9C-86E2-704E4F3888E0}"/>
  <sortState xmlns:xlrd2="http://schemas.microsoft.com/office/spreadsheetml/2017/richdata2" ref="AJ4:AM34">
    <sortCondition ref="AJ3:AJ34"/>
  </sortState>
  <tableColumns count="4">
    <tableColumn id="1" xr3:uid="{263A876F-3A36-4D35-B20B-EDA1E7EB0840}" name="Area" dataDxfId="81"/>
    <tableColumn id="2" xr3:uid="{3881C418-2682-489D-9E45-DD853C546571}" name="Mapped" dataDxfId="80">
      <calculatedColumnFormula>COUNTIFS($AA$4:$AA$279,AJ4,$AD$4:$AD$279,"YES")</calculatedColumnFormula>
    </tableColumn>
    <tableColumn id="3" xr3:uid="{F3B60D57-DCA4-4B4A-AAD1-7C1FEC5CE770}" name="Total" dataDxfId="79"/>
    <tableColumn id="4" xr3:uid="{DD73940D-558E-4095-BABB-068E0264C472}" name="%" dataDxfId="78" dataCellStyle="Porcentaje">
      <calculatedColumnFormula>AK4/AL4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71F917-C209-405A-AB8E-4BF3FBEAC032}" name="Tabla4" displayName="Tabla4" ref="AO3:AR12" totalsRowShown="0" headerRowDxfId="77" headerRowBorderDxfId="76" tableBorderDxfId="75">
  <autoFilter ref="AO3:AR12" xr:uid="{2271F917-C209-405A-AB8E-4BF3FBEAC032}"/>
  <tableColumns count="4">
    <tableColumn id="1" xr3:uid="{EE2926F5-48FB-4500-B9A9-C07641C9204A}" name="Domain" dataDxfId="74"/>
    <tableColumn id="2" xr3:uid="{35FEB646-57C9-4068-808C-0148E11C5775}" name="Mapped" dataDxfId="73">
      <calculatedColumnFormula>COUNTIFS($Z$4:$Z$279,AO4,$AD$4:$AD$279,"YES")</calculatedColumnFormula>
    </tableColumn>
    <tableColumn id="3" xr3:uid="{CCE93A69-31BA-4278-973E-281EC644859D}" name="Total" dataDxfId="72">
      <calculatedColumnFormula>COUNTIF(Z$4:Z$279,AO4)</calculatedColumnFormula>
    </tableColumn>
    <tableColumn id="4" xr3:uid="{E4FECFB8-3DF4-497B-A3AF-E932270C161F}" name="%" dataDxfId="71" dataCellStyle="Porcentaje">
      <calculatedColumnFormula>AP4/AQ4</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63BB-C368-43F1-81C4-3031D36D0FA8}">
  <dimension ref="A1:A12"/>
  <sheetViews>
    <sheetView showGridLines="0" zoomScaleNormal="100" workbookViewId="0">
      <selection activeCell="A4" sqref="A4"/>
    </sheetView>
  </sheetViews>
  <sheetFormatPr baseColWidth="10" defaultRowHeight="15" x14ac:dyDescent="0.2"/>
  <cols>
    <col min="1" max="1" width="133.7109375" style="1" customWidth="1"/>
    <col min="2" max="16384" width="11.42578125" style="1"/>
  </cols>
  <sheetData>
    <row r="1" spans="1:1" ht="36" x14ac:dyDescent="0.25">
      <c r="A1" s="3" t="s">
        <v>2</v>
      </c>
    </row>
    <row r="3" spans="1:1" ht="18.75" thickBot="1" x14ac:dyDescent="0.25">
      <c r="A3" s="5" t="s">
        <v>1</v>
      </c>
    </row>
    <row r="4" spans="1:1" ht="135.75" thickBot="1" x14ac:dyDescent="0.25">
      <c r="A4" s="4" t="s">
        <v>558</v>
      </c>
    </row>
    <row r="5" spans="1:1" ht="18" x14ac:dyDescent="0.25">
      <c r="A5" s="6"/>
    </row>
    <row r="6" spans="1:1" ht="18" x14ac:dyDescent="0.2">
      <c r="A6" s="7" t="s">
        <v>0</v>
      </c>
    </row>
    <row r="7" spans="1:1" ht="18" x14ac:dyDescent="0.2">
      <c r="A7" s="8" t="s">
        <v>3</v>
      </c>
    </row>
    <row r="8" spans="1:1" ht="18" x14ac:dyDescent="0.25">
      <c r="A8" s="9" t="s">
        <v>559</v>
      </c>
    </row>
    <row r="9" spans="1:1" ht="18" x14ac:dyDescent="0.2">
      <c r="A9" s="8" t="s">
        <v>560</v>
      </c>
    </row>
    <row r="10" spans="1:1" ht="18" x14ac:dyDescent="0.25">
      <c r="A10" s="9" t="s">
        <v>4</v>
      </c>
    </row>
    <row r="11" spans="1:1" ht="18" x14ac:dyDescent="0.25">
      <c r="A11" s="6" t="s">
        <v>5</v>
      </c>
    </row>
    <row r="12" spans="1:1" x14ac:dyDescent="0.2">
      <c r="A1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06A30-9FBB-4197-B2BD-8D6EB72D15D3}">
  <dimension ref="A1:AR441"/>
  <sheetViews>
    <sheetView showGridLines="0" topLeftCell="R1" zoomScaleNormal="100" workbookViewId="0">
      <pane ySplit="2" topLeftCell="A3" activePane="bottomLeft" state="frozen"/>
      <selection activeCell="AC7" sqref="AC7"/>
      <selection pane="bottomLeft" activeCell="AC7" sqref="AC7"/>
    </sheetView>
  </sheetViews>
  <sheetFormatPr baseColWidth="10" defaultRowHeight="15" x14ac:dyDescent="0.25"/>
  <cols>
    <col min="1" max="1" width="8" style="34" customWidth="1"/>
    <col min="2" max="2" width="8.42578125" style="34" customWidth="1"/>
    <col min="3" max="4" width="10.85546875" style="34" customWidth="1"/>
    <col min="5" max="5" width="16.5703125" style="35" customWidth="1"/>
    <col min="6" max="6" width="7.42578125" style="34" customWidth="1"/>
    <col min="7" max="7" width="7.140625" style="34" customWidth="1"/>
    <col min="8" max="8" width="10.7109375" style="34" customWidth="1"/>
    <col min="9" max="9" width="4.140625" style="10" customWidth="1"/>
    <col min="10" max="10" width="14.28515625" style="10" customWidth="1"/>
    <col min="11" max="11" width="5.140625" style="10" bestFit="1" customWidth="1"/>
    <col min="12" max="12" width="11.42578125" style="10"/>
    <col min="13" max="13" width="6.85546875" style="10" bestFit="1" customWidth="1"/>
    <col min="14" max="17" width="5.7109375" style="10" customWidth="1"/>
    <col min="18" max="18" width="7.140625" style="10" customWidth="1"/>
    <col min="19" max="19" width="8.5703125" style="10" customWidth="1"/>
    <col min="20" max="20" width="4.28515625" style="10" customWidth="1"/>
    <col min="21" max="21" width="12.28515625" style="10" customWidth="1"/>
    <col min="22" max="22" width="8.42578125" style="10" customWidth="1"/>
    <col min="23" max="23" width="8.28515625" style="10" bestFit="1" customWidth="1"/>
    <col min="24" max="24" width="4.28515625" style="10" customWidth="1"/>
    <col min="25" max="27" width="11.42578125" style="10"/>
    <col min="28" max="28" width="11.7109375" style="10" customWidth="1"/>
    <col min="29" max="29" width="11.42578125" style="10"/>
    <col min="30" max="30" width="13" style="10" customWidth="1"/>
    <col min="31" max="31" width="14" style="34" customWidth="1"/>
    <col min="32" max="32" width="13.85546875" style="10" customWidth="1"/>
    <col min="33" max="33" width="13.5703125" style="10" customWidth="1"/>
    <col min="34" max="34" width="11.85546875" style="10" customWidth="1"/>
    <col min="35" max="35" width="4.28515625" style="10" customWidth="1"/>
    <col min="36" max="36" width="8.5703125" style="10" customWidth="1"/>
    <col min="37" max="37" width="11.5703125" style="10" customWidth="1"/>
    <col min="38" max="38" width="8.42578125" style="10" customWidth="1"/>
    <col min="39" max="39" width="9.28515625" style="10" customWidth="1"/>
    <col min="40" max="40" width="4.28515625" style="10" customWidth="1"/>
    <col min="41" max="41" width="11.42578125" style="10" bestFit="1" customWidth="1"/>
    <col min="42" max="42" width="10.7109375" style="10" customWidth="1"/>
    <col min="43" max="43" width="8" style="10" customWidth="1"/>
    <col min="44" max="44" width="8.85546875" style="10" customWidth="1"/>
    <col min="45" max="16384" width="11.42578125" style="10"/>
  </cols>
  <sheetData>
    <row r="1" spans="1:44" ht="15" customHeight="1" x14ac:dyDescent="0.2">
      <c r="A1" s="161" t="s">
        <v>11</v>
      </c>
      <c r="B1" s="162"/>
      <c r="C1" s="162"/>
      <c r="D1" s="163"/>
      <c r="E1" s="83"/>
      <c r="F1" s="164" t="s">
        <v>12</v>
      </c>
      <c r="G1" s="165"/>
      <c r="H1" s="165"/>
      <c r="M1" s="166" t="s">
        <v>642</v>
      </c>
      <c r="N1" s="166"/>
      <c r="O1" s="166"/>
      <c r="P1" s="166"/>
      <c r="Q1" s="166"/>
      <c r="R1" s="166"/>
      <c r="S1" s="166"/>
      <c r="U1" s="166" t="s">
        <v>541</v>
      </c>
      <c r="V1" s="166"/>
      <c r="W1" s="166"/>
      <c r="Y1" s="171" t="s">
        <v>547</v>
      </c>
      <c r="Z1" s="172"/>
      <c r="AA1" s="172"/>
      <c r="AB1" s="172"/>
      <c r="AC1" s="172"/>
      <c r="AD1" s="172"/>
      <c r="AE1" s="172"/>
      <c r="AF1" s="172"/>
      <c r="AG1" s="172"/>
      <c r="AH1" s="173"/>
      <c r="AJ1" s="167" t="s">
        <v>640</v>
      </c>
      <c r="AK1" s="167"/>
      <c r="AL1" s="167"/>
      <c r="AM1" s="167"/>
      <c r="AO1" s="168" t="s">
        <v>639</v>
      </c>
      <c r="AP1" s="168"/>
      <c r="AQ1" s="168"/>
      <c r="AR1" s="168"/>
    </row>
    <row r="2" spans="1:44" ht="18" customHeight="1" x14ac:dyDescent="0.2">
      <c r="A2" s="54" t="s">
        <v>6</v>
      </c>
      <c r="B2" s="54" t="s">
        <v>7</v>
      </c>
      <c r="C2" s="54" t="s">
        <v>8</v>
      </c>
      <c r="D2" s="86" t="s">
        <v>545</v>
      </c>
      <c r="E2" s="56" t="s">
        <v>10</v>
      </c>
      <c r="F2" s="57" t="s">
        <v>7</v>
      </c>
      <c r="G2" s="57" t="s">
        <v>324</v>
      </c>
      <c r="H2" s="57" t="s">
        <v>411</v>
      </c>
      <c r="M2" s="166"/>
      <c r="N2" s="166"/>
      <c r="O2" s="166"/>
      <c r="P2" s="166"/>
      <c r="Q2" s="166"/>
      <c r="R2" s="166"/>
      <c r="S2" s="166"/>
      <c r="T2" s="1"/>
      <c r="U2" s="166"/>
      <c r="V2" s="166"/>
      <c r="W2" s="166"/>
      <c r="Y2" s="170" t="s">
        <v>644</v>
      </c>
      <c r="Z2" s="170"/>
      <c r="AA2" s="170"/>
      <c r="AB2" s="170"/>
      <c r="AC2" s="170"/>
      <c r="AD2" s="174" t="s">
        <v>645</v>
      </c>
      <c r="AE2" s="175"/>
      <c r="AF2" s="175"/>
      <c r="AG2" s="175"/>
      <c r="AH2" s="116"/>
      <c r="AJ2" s="167"/>
      <c r="AK2" s="167"/>
      <c r="AL2" s="167"/>
      <c r="AM2" s="167"/>
      <c r="AO2" s="169"/>
      <c r="AP2" s="169"/>
      <c r="AQ2" s="169"/>
      <c r="AR2" s="169"/>
    </row>
    <row r="3" spans="1:44" x14ac:dyDescent="0.2">
      <c r="A3" s="52">
        <v>2</v>
      </c>
      <c r="B3" s="40" t="s">
        <v>13</v>
      </c>
      <c r="C3" s="40">
        <v>2.2000000000000002</v>
      </c>
      <c r="D3" s="80" t="str">
        <f>CONCATENATE(B3," ",C3)</f>
        <v>CAR 2.2</v>
      </c>
      <c r="E3" s="51" t="s">
        <v>396</v>
      </c>
      <c r="F3" s="40" t="s">
        <v>363</v>
      </c>
      <c r="G3" s="40">
        <v>3.2</v>
      </c>
      <c r="H3" s="40"/>
      <c r="J3" s="36" t="s">
        <v>396</v>
      </c>
      <c r="K3" s="40">
        <f>COUNTIF($E$3:$E$441,J3)</f>
        <v>31</v>
      </c>
      <c r="M3" s="67" t="s">
        <v>6</v>
      </c>
      <c r="N3" s="69" t="s">
        <v>321</v>
      </c>
      <c r="O3" s="69" t="s">
        <v>337</v>
      </c>
      <c r="P3" s="69" t="s">
        <v>342</v>
      </c>
      <c r="Q3" s="69" t="s">
        <v>363</v>
      </c>
      <c r="R3" s="88" t="s">
        <v>539</v>
      </c>
      <c r="S3" s="88" t="s">
        <v>543</v>
      </c>
      <c r="T3" s="1"/>
      <c r="U3" s="73" t="s">
        <v>544</v>
      </c>
      <c r="V3" s="69" t="s">
        <v>542</v>
      </c>
      <c r="W3" s="69" t="s">
        <v>543</v>
      </c>
      <c r="Y3" s="93" t="s">
        <v>6</v>
      </c>
      <c r="Z3" s="85" t="s">
        <v>548</v>
      </c>
      <c r="AA3" s="85" t="s">
        <v>7</v>
      </c>
      <c r="AB3" s="85" t="s">
        <v>8</v>
      </c>
      <c r="AC3" s="84" t="s">
        <v>545</v>
      </c>
      <c r="AD3" s="87" t="s">
        <v>546</v>
      </c>
      <c r="AE3" s="104" t="s">
        <v>396</v>
      </c>
      <c r="AF3" s="104" t="s">
        <v>394</v>
      </c>
      <c r="AG3" s="104" t="s">
        <v>412</v>
      </c>
      <c r="AH3" s="112" t="s">
        <v>655</v>
      </c>
      <c r="AJ3" s="97" t="s">
        <v>7</v>
      </c>
      <c r="AK3" s="85" t="s">
        <v>546</v>
      </c>
      <c r="AL3" s="85" t="s">
        <v>539</v>
      </c>
      <c r="AM3" s="94" t="s">
        <v>543</v>
      </c>
      <c r="AO3" s="102" t="s">
        <v>548</v>
      </c>
      <c r="AP3" s="85" t="s">
        <v>546</v>
      </c>
      <c r="AQ3" s="85" t="s">
        <v>539</v>
      </c>
      <c r="AR3" s="94" t="s">
        <v>543</v>
      </c>
    </row>
    <row r="4" spans="1:44" x14ac:dyDescent="0.2">
      <c r="A4" s="40">
        <v>2</v>
      </c>
      <c r="B4" s="40" t="s">
        <v>25</v>
      </c>
      <c r="C4" s="40">
        <v>2.5</v>
      </c>
      <c r="D4" s="80" t="str">
        <f>CONCATENATE(B4," ",C4)</f>
        <v>CM 2.5</v>
      </c>
      <c r="E4" s="51" t="s">
        <v>396</v>
      </c>
      <c r="F4" s="40" t="s">
        <v>337</v>
      </c>
      <c r="G4" s="40">
        <v>3.1</v>
      </c>
      <c r="H4" s="40"/>
      <c r="J4" s="36" t="s">
        <v>394</v>
      </c>
      <c r="K4" s="40">
        <f t="shared" ref="K4:K5" si="0">COUNTIF($E$3:$E$441,J4)</f>
        <v>210</v>
      </c>
      <c r="M4" s="68">
        <v>1</v>
      </c>
      <c r="N4" s="66">
        <f>COUNTIF('NIST 800-218'!$J$3:$J$15,$M4)</f>
        <v>2</v>
      </c>
      <c r="O4" s="66">
        <f>COUNTIF('NIST 800-218'!$J$16:$J$19,$M4)</f>
        <v>0</v>
      </c>
      <c r="P4" s="66">
        <f>COUNTIF('NIST 800-218'!$J$20:$J$40,$M4)</f>
        <v>0</v>
      </c>
      <c r="Q4" s="66">
        <f>COUNTIF('NIST 800-218'!$J$41:$J$49,$M4)</f>
        <v>2</v>
      </c>
      <c r="R4" s="88">
        <f>SUM(N4:Q4)</f>
        <v>4</v>
      </c>
      <c r="S4" s="122">
        <f>R4/R$10</f>
        <v>9.5238095238095233E-2</v>
      </c>
      <c r="T4" s="1"/>
      <c r="U4" s="121" t="s">
        <v>412</v>
      </c>
      <c r="V4" s="66">
        <f>COUNTIF('NIST 800-218'!$H$3:$H$49,"YES")</f>
        <v>39</v>
      </c>
      <c r="W4" s="72">
        <f>V4/42</f>
        <v>0.9285714285714286</v>
      </c>
      <c r="Y4" s="90">
        <v>1</v>
      </c>
      <c r="Z4" s="59" t="s">
        <v>549</v>
      </c>
      <c r="AA4" s="39" t="s">
        <v>13</v>
      </c>
      <c r="AB4" s="39">
        <v>1.1000000000000001</v>
      </c>
      <c r="AC4" s="80" t="str">
        <f t="shared" ref="AC4:AC67" si="1">CONCATENATE(AA4," ",AB4)</f>
        <v>CAR 1.1</v>
      </c>
      <c r="AD4" s="66" t="str">
        <f t="shared" ref="AD4:AD67" si="2">IF(AH4&gt;0, "YES", "NO")</f>
        <v>YES</v>
      </c>
      <c r="AE4" s="40">
        <f t="shared" ref="AE4:AE67" si="3">COUNTIFS($D$3:$D$441,$AC4,$E$3:$E$441,$J$3)</f>
        <v>0</v>
      </c>
      <c r="AF4" s="40">
        <f t="shared" ref="AF4:AF67" si="4">COUNTIFS($D$3:$D$441,$AC4,$E$3:$E$441,$J$4)</f>
        <v>2</v>
      </c>
      <c r="AG4" s="40">
        <f t="shared" ref="AG4:AG67" si="5">COUNTIFS($D$3:$D$441,$AC4,$E$3:$E$441,$J$5)</f>
        <v>0</v>
      </c>
      <c r="AH4" s="118">
        <f>SUM(AE4:AG4)</f>
        <v>2</v>
      </c>
      <c r="AJ4" s="95" t="s">
        <v>13</v>
      </c>
      <c r="AK4" s="81">
        <f>COUNTIFS($AA$4:$AA$279,AJ4,$AD$4:$AD$279,"YES")</f>
        <v>5</v>
      </c>
      <c r="AL4" s="66">
        <v>11</v>
      </c>
      <c r="AM4" s="96">
        <f>AK4/AL4</f>
        <v>0.45454545454545453</v>
      </c>
      <c r="AO4" s="103" t="s">
        <v>549</v>
      </c>
      <c r="AP4" s="81">
        <f t="shared" ref="AP4:AP12" si="6">COUNTIFS($Z$4:$Z$279,AO4,$AD$4:$AD$279,"YES")</f>
        <v>78</v>
      </c>
      <c r="AQ4" s="66">
        <f>COUNTIF(Z$4:Z$279,AO4)</f>
        <v>165</v>
      </c>
      <c r="AR4" s="96">
        <f>AP4/AQ4</f>
        <v>0.47272727272727272</v>
      </c>
    </row>
    <row r="5" spans="1:44" x14ac:dyDescent="0.2">
      <c r="A5" s="40">
        <v>1</v>
      </c>
      <c r="B5" s="40" t="s">
        <v>73</v>
      </c>
      <c r="C5" s="40">
        <v>1.1000000000000001</v>
      </c>
      <c r="D5" s="80" t="str">
        <f>CONCATENATE(B5," ",C5)</f>
        <v>ESEC 1.1</v>
      </c>
      <c r="E5" s="51" t="s">
        <v>396</v>
      </c>
      <c r="F5" s="40" t="s">
        <v>321</v>
      </c>
      <c r="G5" s="40">
        <v>1.1000000000000001</v>
      </c>
      <c r="H5" s="40"/>
      <c r="J5" s="36" t="s">
        <v>412</v>
      </c>
      <c r="K5" s="40">
        <f t="shared" si="0"/>
        <v>54</v>
      </c>
      <c r="M5" s="68">
        <v>2</v>
      </c>
      <c r="N5" s="66">
        <f>COUNTIF('NIST 800-218'!$J$3:$J$15,$M5)</f>
        <v>5</v>
      </c>
      <c r="O5" s="66">
        <f>COUNTIF('NIST 800-218'!$J$16:$J$19,$M5)</f>
        <v>4</v>
      </c>
      <c r="P5" s="66">
        <f>COUNTIF('NIST 800-218'!$J$20:$J$40,$M5)</f>
        <v>5</v>
      </c>
      <c r="Q5" s="66">
        <f>COUNTIF('NIST 800-218'!$J$41:$J$49,$M5)</f>
        <v>5</v>
      </c>
      <c r="R5" s="88">
        <f t="shared" ref="R5:R8" si="7">SUM(N5:Q5)</f>
        <v>19</v>
      </c>
      <c r="S5" s="122">
        <f t="shared" ref="S5:S8" si="8">R5/R$10</f>
        <v>0.45238095238095238</v>
      </c>
      <c r="T5" s="1"/>
      <c r="U5" s="74" t="s">
        <v>539</v>
      </c>
      <c r="V5" s="71">
        <f>V4</f>
        <v>39</v>
      </c>
      <c r="W5" s="75">
        <f>W4</f>
        <v>0.9285714285714286</v>
      </c>
      <c r="Y5" s="90">
        <v>2</v>
      </c>
      <c r="Z5" s="59" t="s">
        <v>549</v>
      </c>
      <c r="AA5" s="39" t="s">
        <v>13</v>
      </c>
      <c r="AB5" s="39">
        <v>2.1</v>
      </c>
      <c r="AC5" s="80" t="str">
        <f t="shared" si="1"/>
        <v>CAR 2.1</v>
      </c>
      <c r="AD5" s="66" t="str">
        <f t="shared" si="2"/>
        <v>NO</v>
      </c>
      <c r="AE5" s="40">
        <f t="shared" si="3"/>
        <v>0</v>
      </c>
      <c r="AF5" s="40">
        <f t="shared" si="4"/>
        <v>0</v>
      </c>
      <c r="AG5" s="40">
        <f t="shared" si="5"/>
        <v>0</v>
      </c>
      <c r="AH5" s="118">
        <f>SUM(AE5:AG5)</f>
        <v>0</v>
      </c>
      <c r="AJ5" s="95" t="s">
        <v>25</v>
      </c>
      <c r="AK5" s="81">
        <f>COUNTIFS($AA$4:$AA$279,AJ5,$AD$4:$AD$279,"YES")</f>
        <v>7</v>
      </c>
      <c r="AL5" s="66">
        <v>7</v>
      </c>
      <c r="AM5" s="96">
        <f>AK5/AL5</f>
        <v>1</v>
      </c>
      <c r="AO5" s="17" t="s">
        <v>550</v>
      </c>
      <c r="AP5" s="81">
        <f t="shared" si="6"/>
        <v>8</v>
      </c>
      <c r="AQ5" s="66">
        <f>COUNTIF(Z$4:Z$279,AO5)</f>
        <v>26</v>
      </c>
      <c r="AR5" s="96">
        <f t="shared" ref="AR5:AR12" si="9">AP5/AQ5</f>
        <v>0.30769230769230771</v>
      </c>
    </row>
    <row r="6" spans="1:44" x14ac:dyDescent="0.2">
      <c r="A6" s="40">
        <v>1</v>
      </c>
      <c r="B6" s="40" t="s">
        <v>73</v>
      </c>
      <c r="C6" s="40">
        <v>1.1000000000000001</v>
      </c>
      <c r="D6" s="80" t="str">
        <f>CONCATENATE(B6," ",C6)</f>
        <v>ESEC 1.1</v>
      </c>
      <c r="E6" s="51" t="s">
        <v>396</v>
      </c>
      <c r="F6" s="40" t="s">
        <v>321</v>
      </c>
      <c r="G6" s="40">
        <v>1.2</v>
      </c>
      <c r="H6" s="40"/>
      <c r="M6" s="68">
        <v>3</v>
      </c>
      <c r="N6" s="66">
        <f>COUNTIF('NIST 800-218'!$J$3:$J$15,$M6)</f>
        <v>4</v>
      </c>
      <c r="O6" s="66">
        <f>COUNTIF('NIST 800-218'!$J$16:$J$19,$M6)</f>
        <v>0</v>
      </c>
      <c r="P6" s="66">
        <f>COUNTIF('NIST 800-218'!$J$20:$J$40,$M6)</f>
        <v>10</v>
      </c>
      <c r="Q6" s="66">
        <f>COUNTIF('NIST 800-218'!$J$41:$J$49,$M6)</f>
        <v>2</v>
      </c>
      <c r="R6" s="88">
        <f t="shared" si="7"/>
        <v>16</v>
      </c>
      <c r="S6" s="122">
        <f t="shared" si="8"/>
        <v>0.38095238095238093</v>
      </c>
      <c r="T6" s="1"/>
      <c r="U6" s="1"/>
      <c r="V6" s="11"/>
      <c r="W6" s="11"/>
      <c r="Y6" s="90">
        <v>2</v>
      </c>
      <c r="Z6" s="59" t="s">
        <v>549</v>
      </c>
      <c r="AA6" s="39" t="s">
        <v>13</v>
      </c>
      <c r="AB6" s="39">
        <v>2.2000000000000002</v>
      </c>
      <c r="AC6" s="80" t="str">
        <f t="shared" si="1"/>
        <v>CAR 2.2</v>
      </c>
      <c r="AD6" s="66" t="str">
        <f t="shared" si="2"/>
        <v>YES</v>
      </c>
      <c r="AE6" s="40">
        <f t="shared" si="3"/>
        <v>1</v>
      </c>
      <c r="AF6" s="40">
        <f t="shared" si="4"/>
        <v>0</v>
      </c>
      <c r="AG6" s="40">
        <f t="shared" si="5"/>
        <v>0</v>
      </c>
      <c r="AH6" s="118">
        <f>SUM(AE6:AG6)</f>
        <v>1</v>
      </c>
      <c r="AJ6" s="95" t="s">
        <v>33</v>
      </c>
      <c r="AK6" s="81">
        <f>COUNTIFS($AA$4:$AA$279,AJ6,$AD$4:$AD$279,"YES")</f>
        <v>2</v>
      </c>
      <c r="AL6" s="66">
        <v>7</v>
      </c>
      <c r="AM6" s="96">
        <f>AK6/AL6</f>
        <v>0.2857142857142857</v>
      </c>
      <c r="AO6" s="17" t="s">
        <v>551</v>
      </c>
      <c r="AP6" s="81">
        <f t="shared" si="6"/>
        <v>6</v>
      </c>
      <c r="AQ6" s="66">
        <f>COUNTIF(Z$4:Z$279,AO6)</f>
        <v>13</v>
      </c>
      <c r="AR6" s="96">
        <f t="shared" si="9"/>
        <v>0.46153846153846156</v>
      </c>
    </row>
    <row r="7" spans="1:44" x14ac:dyDescent="0.2">
      <c r="A7" s="40">
        <v>2</v>
      </c>
      <c r="B7" s="40" t="s">
        <v>73</v>
      </c>
      <c r="C7" s="40">
        <v>2.2999999999999998</v>
      </c>
      <c r="D7" s="80" t="str">
        <f>CONCATENATE(B7," ",C7)</f>
        <v>ESEC 2.3</v>
      </c>
      <c r="E7" s="51" t="s">
        <v>396</v>
      </c>
      <c r="F7" s="40" t="s">
        <v>321</v>
      </c>
      <c r="G7" s="40">
        <v>1.1000000000000001</v>
      </c>
      <c r="H7" s="40"/>
      <c r="M7" s="68">
        <v>4</v>
      </c>
      <c r="N7" s="66">
        <f>COUNTIF('NIST 800-218'!$J$3:$J$15,$M7)</f>
        <v>0</v>
      </c>
      <c r="O7" s="66">
        <f>COUNTIF('NIST 800-218'!$J$16:$J$19,$M7)</f>
        <v>0</v>
      </c>
      <c r="P7" s="66">
        <f>COUNTIF('NIST 800-218'!$J$20:$J$40,$M7)</f>
        <v>0</v>
      </c>
      <c r="Q7" s="66">
        <f>COUNTIF('NIST 800-218'!$J$41:$J$49,$M7)</f>
        <v>0</v>
      </c>
      <c r="R7" s="88">
        <f t="shared" si="7"/>
        <v>0</v>
      </c>
      <c r="S7" s="122">
        <f t="shared" si="8"/>
        <v>0</v>
      </c>
      <c r="T7" s="1"/>
      <c r="U7" s="1"/>
      <c r="V7" s="11"/>
      <c r="W7" s="11"/>
      <c r="Y7" s="90">
        <v>3</v>
      </c>
      <c r="Z7" s="59" t="s">
        <v>549</v>
      </c>
      <c r="AA7" s="39" t="s">
        <v>13</v>
      </c>
      <c r="AB7" s="39">
        <v>3.1</v>
      </c>
      <c r="AC7" s="80" t="str">
        <f t="shared" si="1"/>
        <v>CAR 3.1</v>
      </c>
      <c r="AD7" s="66" t="str">
        <f t="shared" si="2"/>
        <v>YES</v>
      </c>
      <c r="AE7" s="40">
        <f t="shared" si="3"/>
        <v>0</v>
      </c>
      <c r="AF7" s="40">
        <f t="shared" si="4"/>
        <v>1</v>
      </c>
      <c r="AG7" s="40">
        <f t="shared" si="5"/>
        <v>0</v>
      </c>
      <c r="AH7" s="118">
        <f>SUM(AE7:AG7)</f>
        <v>1</v>
      </c>
      <c r="AJ7" s="95" t="s">
        <v>55</v>
      </c>
      <c r="AK7" s="81">
        <f>COUNTIFS($AA$4:$AA$279,AJ7,$AD$4:$AD$279,"YES")</f>
        <v>2</v>
      </c>
      <c r="AL7" s="66">
        <v>8</v>
      </c>
      <c r="AM7" s="96">
        <f>AK7/AL7</f>
        <v>0.25</v>
      </c>
      <c r="AO7" s="17" t="s">
        <v>552</v>
      </c>
      <c r="AP7" s="81">
        <f t="shared" si="6"/>
        <v>0</v>
      </c>
      <c r="AQ7" s="66">
        <f>COUNTIF(Z$4:Z$279,AO7)</f>
        <v>8</v>
      </c>
      <c r="AR7" s="96">
        <f t="shared" si="9"/>
        <v>0</v>
      </c>
    </row>
    <row r="8" spans="1:44" x14ac:dyDescent="0.2">
      <c r="A8" s="40">
        <v>3</v>
      </c>
      <c r="B8" s="40" t="s">
        <v>73</v>
      </c>
      <c r="C8" s="40">
        <v>2.4</v>
      </c>
      <c r="D8" s="80" t="str">
        <f>CONCATENATE(B8," ",C8)</f>
        <v>ESEC 2.4</v>
      </c>
      <c r="E8" s="51" t="s">
        <v>396</v>
      </c>
      <c r="F8" s="40" t="s">
        <v>321</v>
      </c>
      <c r="G8" s="40">
        <v>1.2</v>
      </c>
      <c r="H8" s="40"/>
      <c r="M8" s="68">
        <v>5</v>
      </c>
      <c r="N8" s="66">
        <f>COUNTIF('NIST 800-218'!$J$3:$J$15,$M8)</f>
        <v>0</v>
      </c>
      <c r="O8" s="66">
        <f>COUNTIF('NIST 800-218'!$J$16:$J$19,$M8)</f>
        <v>0</v>
      </c>
      <c r="P8" s="66">
        <f>COUNTIF('NIST 800-218'!$J$20:$J$40,$M8)</f>
        <v>0</v>
      </c>
      <c r="Q8" s="66">
        <f>COUNTIF('NIST 800-218'!$J$41:$J$49,$M8)</f>
        <v>0</v>
      </c>
      <c r="R8" s="88">
        <f t="shared" si="7"/>
        <v>0</v>
      </c>
      <c r="S8" s="122">
        <f t="shared" si="8"/>
        <v>0</v>
      </c>
      <c r="T8" s="1"/>
      <c r="U8" s="1"/>
      <c r="V8" s="11"/>
      <c r="W8" s="11"/>
      <c r="Y8" s="90">
        <v>3</v>
      </c>
      <c r="Z8" s="59" t="s">
        <v>549</v>
      </c>
      <c r="AA8" s="39" t="s">
        <v>13</v>
      </c>
      <c r="AB8" s="39">
        <v>3.2</v>
      </c>
      <c r="AC8" s="80" t="str">
        <f t="shared" si="1"/>
        <v>CAR 3.2</v>
      </c>
      <c r="AD8" s="66" t="str">
        <f t="shared" si="2"/>
        <v>NO</v>
      </c>
      <c r="AE8" s="40">
        <f t="shared" si="3"/>
        <v>0</v>
      </c>
      <c r="AF8" s="40">
        <f t="shared" si="4"/>
        <v>0</v>
      </c>
      <c r="AG8" s="40">
        <f t="shared" si="5"/>
        <v>0</v>
      </c>
      <c r="AH8" s="118">
        <f>SUM(AE8:AG8)</f>
        <v>0</v>
      </c>
      <c r="AJ8" s="95" t="s">
        <v>40</v>
      </c>
      <c r="AK8" s="81">
        <f>COUNTIFS($AA$4:$AA$279,AJ8,$AD$4:$AD$279,"YES")</f>
        <v>5</v>
      </c>
      <c r="AL8" s="66">
        <v>6</v>
      </c>
      <c r="AM8" s="96">
        <f>AK8/AL8</f>
        <v>0.83333333333333337</v>
      </c>
      <c r="AO8" s="17" t="s">
        <v>553</v>
      </c>
      <c r="AP8" s="81">
        <f t="shared" si="6"/>
        <v>18</v>
      </c>
      <c r="AQ8" s="66">
        <f>COUNTIF(Z$4:Z$279,AO8)</f>
        <v>19</v>
      </c>
      <c r="AR8" s="96">
        <f t="shared" si="9"/>
        <v>0.94736842105263153</v>
      </c>
    </row>
    <row r="9" spans="1:44" x14ac:dyDescent="0.2">
      <c r="A9" s="40">
        <v>3</v>
      </c>
      <c r="B9" s="40" t="s">
        <v>73</v>
      </c>
      <c r="C9" s="40">
        <v>3.2</v>
      </c>
      <c r="D9" s="80" t="str">
        <f>CONCATENATE(B9," ",C9)</f>
        <v>ESEC 3.2</v>
      </c>
      <c r="E9" s="51" t="s">
        <v>396</v>
      </c>
      <c r="F9" s="40" t="s">
        <v>321</v>
      </c>
      <c r="G9" s="40">
        <v>1.1000000000000001</v>
      </c>
      <c r="H9" s="40"/>
      <c r="M9" s="71" t="s">
        <v>638</v>
      </c>
      <c r="N9" s="71">
        <f>SUM(N4:N8)</f>
        <v>11</v>
      </c>
      <c r="O9" s="71">
        <f>SUM(O4:O8)</f>
        <v>4</v>
      </c>
      <c r="P9" s="71">
        <f>SUM(P4:P8)</f>
        <v>15</v>
      </c>
      <c r="Q9" s="71">
        <f>SUM(Q4:Q8)</f>
        <v>9</v>
      </c>
      <c r="R9" s="71">
        <f>SUM(N9:Q9)</f>
        <v>39</v>
      </c>
      <c r="S9" s="71"/>
      <c r="T9" s="1"/>
      <c r="U9" s="1"/>
      <c r="V9" s="11"/>
      <c r="W9" s="11"/>
      <c r="Y9" s="90">
        <v>3</v>
      </c>
      <c r="Z9" s="59" t="s">
        <v>549</v>
      </c>
      <c r="AA9" s="39" t="s">
        <v>13</v>
      </c>
      <c r="AB9" s="39">
        <v>3.3</v>
      </c>
      <c r="AC9" s="80" t="str">
        <f t="shared" si="1"/>
        <v>CAR 3.3</v>
      </c>
      <c r="AD9" s="66" t="str">
        <f t="shared" si="2"/>
        <v>NO</v>
      </c>
      <c r="AE9" s="40">
        <f t="shared" si="3"/>
        <v>0</v>
      </c>
      <c r="AF9" s="40">
        <f t="shared" si="4"/>
        <v>0</v>
      </c>
      <c r="AG9" s="40">
        <f t="shared" si="5"/>
        <v>0</v>
      </c>
      <c r="AH9" s="118">
        <f>SUM(AE9:AG9)</f>
        <v>0</v>
      </c>
      <c r="AJ9" s="95" t="s">
        <v>47</v>
      </c>
      <c r="AK9" s="81">
        <f>COUNTIFS($AA$4:$AA$279,AJ9,$AD$4:$AD$279,"YES")</f>
        <v>1</v>
      </c>
      <c r="AL9" s="66">
        <v>7</v>
      </c>
      <c r="AM9" s="96">
        <f>AK9/AL9</f>
        <v>0.14285714285714285</v>
      </c>
      <c r="AO9" s="17" t="s">
        <v>554</v>
      </c>
      <c r="AP9" s="81">
        <f t="shared" si="6"/>
        <v>0</v>
      </c>
      <c r="AQ9" s="66">
        <f>COUNTIF(Z$4:Z$279,AO9)</f>
        <v>6</v>
      </c>
      <c r="AR9" s="96">
        <f t="shared" si="9"/>
        <v>0</v>
      </c>
    </row>
    <row r="10" spans="1:44" x14ac:dyDescent="0.2">
      <c r="A10" s="40">
        <v>3</v>
      </c>
      <c r="B10" s="40" t="s">
        <v>73</v>
      </c>
      <c r="C10" s="40">
        <v>3.2</v>
      </c>
      <c r="D10" s="80" t="str">
        <f>CONCATENATE(B10," ",C10)</f>
        <v>ESEC 3.2</v>
      </c>
      <c r="E10" s="51" t="s">
        <v>396</v>
      </c>
      <c r="F10" s="40" t="s">
        <v>321</v>
      </c>
      <c r="G10" s="40">
        <v>1.2</v>
      </c>
      <c r="H10" s="40"/>
      <c r="M10" s="89" t="s">
        <v>539</v>
      </c>
      <c r="N10" s="89">
        <v>13</v>
      </c>
      <c r="O10" s="89">
        <v>4</v>
      </c>
      <c r="P10" s="89">
        <v>16</v>
      </c>
      <c r="Q10" s="89">
        <v>9</v>
      </c>
      <c r="R10" s="89">
        <f>SUM(N10:Q10)</f>
        <v>42</v>
      </c>
      <c r="S10" s="89"/>
      <c r="T10" s="1"/>
      <c r="Y10" s="90">
        <v>3</v>
      </c>
      <c r="Z10" s="59" t="s">
        <v>549</v>
      </c>
      <c r="AA10" s="39" t="s">
        <v>13</v>
      </c>
      <c r="AB10" s="39">
        <v>3.4</v>
      </c>
      <c r="AC10" s="80" t="str">
        <f t="shared" si="1"/>
        <v>CAR 3.4</v>
      </c>
      <c r="AD10" s="66" t="str">
        <f t="shared" si="2"/>
        <v>YES</v>
      </c>
      <c r="AE10" s="40">
        <f t="shared" si="3"/>
        <v>0</v>
      </c>
      <c r="AF10" s="40">
        <f t="shared" si="4"/>
        <v>1</v>
      </c>
      <c r="AG10" s="40">
        <f t="shared" si="5"/>
        <v>0</v>
      </c>
      <c r="AH10" s="118">
        <f>SUM(AE10:AG10)</f>
        <v>1</v>
      </c>
      <c r="AJ10" s="95" t="s">
        <v>64</v>
      </c>
      <c r="AK10" s="81">
        <f>COUNTIFS($AA$4:$AA$279,AJ10,$AD$4:$AD$279,"YES")</f>
        <v>0</v>
      </c>
      <c r="AL10" s="66">
        <v>8</v>
      </c>
      <c r="AM10" s="96">
        <f>AK10/AL10</f>
        <v>0</v>
      </c>
      <c r="AO10" s="17" t="s">
        <v>555</v>
      </c>
      <c r="AP10" s="81">
        <f t="shared" si="6"/>
        <v>16</v>
      </c>
      <c r="AQ10" s="66">
        <f>COUNTIF(Z$4:Z$279,AO10)</f>
        <v>20</v>
      </c>
      <c r="AR10" s="96">
        <f t="shared" si="9"/>
        <v>0.8</v>
      </c>
    </row>
    <row r="11" spans="1:44" x14ac:dyDescent="0.2">
      <c r="A11" s="40">
        <v>2</v>
      </c>
      <c r="B11" s="40" t="s">
        <v>114</v>
      </c>
      <c r="C11" s="40">
        <v>2.1</v>
      </c>
      <c r="D11" s="80" t="str">
        <f>CONCATENATE(B11," ",C11)</f>
        <v>IRP 2.1</v>
      </c>
      <c r="E11" s="51" t="s">
        <v>396</v>
      </c>
      <c r="F11" s="40" t="s">
        <v>363</v>
      </c>
      <c r="G11" s="40">
        <v>1.3</v>
      </c>
      <c r="H11" s="40"/>
      <c r="M11" s="70" t="s">
        <v>540</v>
      </c>
      <c r="N11" s="70">
        <f>N10-N9</f>
        <v>2</v>
      </c>
      <c r="O11" s="70">
        <f>O10-O9</f>
        <v>0</v>
      </c>
      <c r="P11" s="70">
        <f>P10-P9</f>
        <v>1</v>
      </c>
      <c r="Q11" s="70">
        <f>Q10-Q9</f>
        <v>0</v>
      </c>
      <c r="R11" s="70">
        <f>SUM(N11:Q11)</f>
        <v>3</v>
      </c>
      <c r="S11" s="70"/>
      <c r="Y11" s="90">
        <v>3</v>
      </c>
      <c r="Z11" s="59" t="s">
        <v>549</v>
      </c>
      <c r="AA11" s="39" t="s">
        <v>13</v>
      </c>
      <c r="AB11" s="39">
        <v>3.5</v>
      </c>
      <c r="AC11" s="80" t="str">
        <f t="shared" si="1"/>
        <v>CAR 3.5</v>
      </c>
      <c r="AD11" s="66" t="str">
        <f t="shared" si="2"/>
        <v>NO</v>
      </c>
      <c r="AE11" s="40">
        <f t="shared" si="3"/>
        <v>0</v>
      </c>
      <c r="AF11" s="40">
        <f t="shared" si="4"/>
        <v>0</v>
      </c>
      <c r="AG11" s="40">
        <f t="shared" si="5"/>
        <v>0</v>
      </c>
      <c r="AH11" s="118">
        <f>SUM(AE11:AG11)</f>
        <v>0</v>
      </c>
      <c r="AJ11" s="95" t="s">
        <v>73</v>
      </c>
      <c r="AK11" s="81">
        <f>COUNTIFS($AA$4:$AA$279,AJ11,$AD$4:$AD$279,"YES")</f>
        <v>9</v>
      </c>
      <c r="AL11" s="66">
        <v>9</v>
      </c>
      <c r="AM11" s="96">
        <f>AK11/AL11</f>
        <v>1</v>
      </c>
      <c r="AO11" s="17" t="s">
        <v>556</v>
      </c>
      <c r="AP11" s="81">
        <f t="shared" si="6"/>
        <v>5</v>
      </c>
      <c r="AQ11" s="66">
        <f>COUNTIF(Z$4:Z$279,AO11)</f>
        <v>12</v>
      </c>
      <c r="AR11" s="96">
        <f t="shared" si="9"/>
        <v>0.41666666666666669</v>
      </c>
    </row>
    <row r="12" spans="1:44" x14ac:dyDescent="0.2">
      <c r="A12" s="40">
        <v>3</v>
      </c>
      <c r="B12" s="40" t="s">
        <v>114</v>
      </c>
      <c r="C12" s="40">
        <v>3.1</v>
      </c>
      <c r="D12" s="80" t="str">
        <f>CONCATENATE(B12," ",C12)</f>
        <v>IRP 3.1</v>
      </c>
      <c r="E12" s="51" t="s">
        <v>396</v>
      </c>
      <c r="F12" s="40" t="s">
        <v>363</v>
      </c>
      <c r="G12" s="40">
        <v>1.3</v>
      </c>
      <c r="H12" s="40"/>
      <c r="Y12" s="90">
        <v>4</v>
      </c>
      <c r="Z12" s="59" t="s">
        <v>549</v>
      </c>
      <c r="AA12" s="39" t="s">
        <v>13</v>
      </c>
      <c r="AB12" s="39">
        <v>4.0999999999999996</v>
      </c>
      <c r="AC12" s="80" t="str">
        <f t="shared" si="1"/>
        <v>CAR 4.1</v>
      </c>
      <c r="AD12" s="66" t="str">
        <f t="shared" si="2"/>
        <v>YES</v>
      </c>
      <c r="AE12" s="40">
        <f t="shared" si="3"/>
        <v>0</v>
      </c>
      <c r="AF12" s="40">
        <f t="shared" si="4"/>
        <v>2</v>
      </c>
      <c r="AG12" s="40">
        <f t="shared" si="5"/>
        <v>0</v>
      </c>
      <c r="AH12" s="118">
        <f>SUM(AE12:AG12)</f>
        <v>2</v>
      </c>
      <c r="AJ12" s="95" t="s">
        <v>90</v>
      </c>
      <c r="AK12" s="81">
        <f>COUNTIFS($AA$4:$AA$279,AJ12,$AD$4:$AD$279,"YES")</f>
        <v>0</v>
      </c>
      <c r="AL12" s="66">
        <v>6</v>
      </c>
      <c r="AM12" s="96">
        <f>AK12/AL12</f>
        <v>0</v>
      </c>
      <c r="AO12" s="17" t="s">
        <v>557</v>
      </c>
      <c r="AP12" s="81">
        <f t="shared" si="6"/>
        <v>1</v>
      </c>
      <c r="AQ12" s="66">
        <f>COUNTIF(Z$4:Z$279,AO12)</f>
        <v>7</v>
      </c>
      <c r="AR12" s="96">
        <f t="shared" si="9"/>
        <v>0.14285714285714285</v>
      </c>
    </row>
    <row r="13" spans="1:44" x14ac:dyDescent="0.2">
      <c r="A13" s="40">
        <v>3</v>
      </c>
      <c r="B13" s="40" t="s">
        <v>114</v>
      </c>
      <c r="C13" s="40">
        <v>3.2</v>
      </c>
      <c r="D13" s="80" t="str">
        <f>CONCATENATE(B13," ",C13)</f>
        <v>IRP 3.2</v>
      </c>
      <c r="E13" s="51" t="s">
        <v>396</v>
      </c>
      <c r="F13" s="40" t="s">
        <v>363</v>
      </c>
      <c r="G13" s="40">
        <v>3.2</v>
      </c>
      <c r="H13" s="40"/>
      <c r="M13" s="16" t="s">
        <v>646</v>
      </c>
      <c r="Y13" s="90">
        <v>4</v>
      </c>
      <c r="Z13" s="59" t="s">
        <v>549</v>
      </c>
      <c r="AA13" s="39" t="s">
        <v>13</v>
      </c>
      <c r="AB13" s="39">
        <v>4.2</v>
      </c>
      <c r="AC13" s="80" t="str">
        <f t="shared" si="1"/>
        <v>CAR 4.2</v>
      </c>
      <c r="AD13" s="66" t="str">
        <f t="shared" si="2"/>
        <v>NO</v>
      </c>
      <c r="AE13" s="40">
        <f t="shared" si="3"/>
        <v>0</v>
      </c>
      <c r="AF13" s="40">
        <f t="shared" si="4"/>
        <v>0</v>
      </c>
      <c r="AG13" s="40">
        <f t="shared" si="5"/>
        <v>0</v>
      </c>
      <c r="AH13" s="118">
        <f>SUM(AE13:AG13)</f>
        <v>0</v>
      </c>
      <c r="AJ13" s="95" t="s">
        <v>83</v>
      </c>
      <c r="AK13" s="81">
        <f>COUNTIFS($AA$4:$AA$279,AJ13,$AD$4:$AD$279,"YES")</f>
        <v>0</v>
      </c>
      <c r="AL13" s="66">
        <v>6</v>
      </c>
      <c r="AM13" s="96">
        <f>AK13/AL13</f>
        <v>0</v>
      </c>
    </row>
    <row r="14" spans="1:44" x14ac:dyDescent="0.2">
      <c r="A14" s="40">
        <v>1</v>
      </c>
      <c r="B14" s="40" t="s">
        <v>144</v>
      </c>
      <c r="C14" s="40">
        <v>1.1000000000000001</v>
      </c>
      <c r="D14" s="80" t="str">
        <f>CONCATENATE(B14," ",C14)</f>
        <v>MST 1.1</v>
      </c>
      <c r="E14" s="51" t="s">
        <v>396</v>
      </c>
      <c r="F14" s="40" t="s">
        <v>363</v>
      </c>
      <c r="G14" s="40">
        <v>1.1000000000000001</v>
      </c>
      <c r="H14" s="40"/>
      <c r="Y14" s="90">
        <v>5</v>
      </c>
      <c r="Z14" s="59" t="s">
        <v>549</v>
      </c>
      <c r="AA14" s="39" t="s">
        <v>13</v>
      </c>
      <c r="AB14" s="39">
        <v>5.0999999999999996</v>
      </c>
      <c r="AC14" s="80" t="str">
        <f t="shared" si="1"/>
        <v>CAR 5.1</v>
      </c>
      <c r="AD14" s="66" t="str">
        <f t="shared" si="2"/>
        <v>NO</v>
      </c>
      <c r="AE14" s="40">
        <f t="shared" si="3"/>
        <v>0</v>
      </c>
      <c r="AF14" s="40">
        <f t="shared" si="4"/>
        <v>0</v>
      </c>
      <c r="AG14" s="40">
        <f t="shared" si="5"/>
        <v>0</v>
      </c>
      <c r="AH14" s="118">
        <f>SUM(AE14:AG14)</f>
        <v>0</v>
      </c>
      <c r="AJ14" s="95" t="s">
        <v>97</v>
      </c>
      <c r="AK14" s="81">
        <f>COUNTIFS($AA$4:$AA$279,AJ14,$AD$4:$AD$279,"YES")</f>
        <v>5</v>
      </c>
      <c r="AL14" s="66">
        <v>8</v>
      </c>
      <c r="AM14" s="96">
        <f>AK14/AL14</f>
        <v>0.625</v>
      </c>
    </row>
    <row r="15" spans="1:44" x14ac:dyDescent="0.2">
      <c r="A15" s="40">
        <v>1</v>
      </c>
      <c r="B15" s="40" t="s">
        <v>144</v>
      </c>
      <c r="C15" s="40">
        <v>1.2</v>
      </c>
      <c r="D15" s="80" t="str">
        <f>CONCATENATE(B15," ",C15)</f>
        <v>MST 1.2</v>
      </c>
      <c r="E15" s="51" t="s">
        <v>396</v>
      </c>
      <c r="F15" s="40" t="s">
        <v>363</v>
      </c>
      <c r="G15" s="40">
        <v>2.2000000000000002</v>
      </c>
      <c r="H15" s="40"/>
      <c r="Y15" s="91">
        <v>1</v>
      </c>
      <c r="Z15" s="59" t="s">
        <v>549</v>
      </c>
      <c r="AA15" s="39" t="s">
        <v>25</v>
      </c>
      <c r="AB15" s="39">
        <v>1.1000000000000001</v>
      </c>
      <c r="AC15" s="80" t="str">
        <f t="shared" si="1"/>
        <v>CM 1.1</v>
      </c>
      <c r="AD15" s="66" t="str">
        <f t="shared" si="2"/>
        <v>YES</v>
      </c>
      <c r="AE15" s="40">
        <f t="shared" si="3"/>
        <v>0</v>
      </c>
      <c r="AF15" s="40">
        <f t="shared" si="4"/>
        <v>0</v>
      </c>
      <c r="AG15" s="40">
        <f t="shared" si="5"/>
        <v>1</v>
      </c>
      <c r="AH15" s="118">
        <f>SUM(AE15:AG15)</f>
        <v>1</v>
      </c>
      <c r="AJ15" s="95" t="s">
        <v>106</v>
      </c>
      <c r="AK15" s="81">
        <f>COUNTIFS($AA$4:$AA$279,AJ15,$AD$4:$AD$279,"YES")</f>
        <v>2</v>
      </c>
      <c r="AL15" s="66">
        <v>7</v>
      </c>
      <c r="AM15" s="96">
        <f>AK15/AL15</f>
        <v>0.2857142857142857</v>
      </c>
    </row>
    <row r="16" spans="1:44" x14ac:dyDescent="0.2">
      <c r="A16" s="39">
        <v>2</v>
      </c>
      <c r="B16" s="39" t="s">
        <v>144</v>
      </c>
      <c r="C16" s="39">
        <v>2.2000000000000002</v>
      </c>
      <c r="D16" s="80" t="str">
        <f>CONCATENATE(B16," ",C16)</f>
        <v>MST 2.2</v>
      </c>
      <c r="E16" s="51" t="s">
        <v>396</v>
      </c>
      <c r="F16" s="40" t="s">
        <v>363</v>
      </c>
      <c r="G16" s="40">
        <v>1.2</v>
      </c>
      <c r="H16" s="40"/>
      <c r="Y16" s="91">
        <v>2</v>
      </c>
      <c r="Z16" s="59" t="s">
        <v>549</v>
      </c>
      <c r="AA16" s="39" t="s">
        <v>25</v>
      </c>
      <c r="AB16" s="39">
        <v>2.1</v>
      </c>
      <c r="AC16" s="80" t="str">
        <f t="shared" si="1"/>
        <v>CM 2.1</v>
      </c>
      <c r="AD16" s="66" t="str">
        <f t="shared" si="2"/>
        <v>YES</v>
      </c>
      <c r="AE16" s="40">
        <f t="shared" si="3"/>
        <v>0</v>
      </c>
      <c r="AF16" s="40">
        <f t="shared" si="4"/>
        <v>1</v>
      </c>
      <c r="AG16" s="40">
        <f t="shared" si="5"/>
        <v>2</v>
      </c>
      <c r="AH16" s="118">
        <f>SUM(AE16:AG16)</f>
        <v>3</v>
      </c>
      <c r="AJ16" s="95" t="s">
        <v>114</v>
      </c>
      <c r="AK16" s="81">
        <f>COUNTIFS($AA$4:$AA$279,AJ16,$AD$4:$AD$279,"YES")</f>
        <v>4</v>
      </c>
      <c r="AL16" s="66">
        <v>6</v>
      </c>
      <c r="AM16" s="96">
        <f>AK16/AL16</f>
        <v>0.66666666666666663</v>
      </c>
    </row>
    <row r="17" spans="1:39" x14ac:dyDescent="0.2">
      <c r="A17" s="40">
        <v>2</v>
      </c>
      <c r="B17" s="40" t="s">
        <v>176</v>
      </c>
      <c r="C17" s="40">
        <v>2.2999999999999998</v>
      </c>
      <c r="D17" s="80" t="str">
        <f>CONCATENATE(B17," ",C17)</f>
        <v>PR 2.3</v>
      </c>
      <c r="E17" s="51" t="s">
        <v>396</v>
      </c>
      <c r="F17" s="40" t="s">
        <v>342</v>
      </c>
      <c r="G17" s="40">
        <v>7.2</v>
      </c>
      <c r="H17" s="40"/>
      <c r="Y17" s="91">
        <v>2</v>
      </c>
      <c r="Z17" s="59" t="s">
        <v>549</v>
      </c>
      <c r="AA17" s="39" t="s">
        <v>25</v>
      </c>
      <c r="AB17" s="39">
        <v>2.2000000000000002</v>
      </c>
      <c r="AC17" s="80" t="str">
        <f t="shared" si="1"/>
        <v>CM 2.2</v>
      </c>
      <c r="AD17" s="66" t="str">
        <f t="shared" si="2"/>
        <v>YES</v>
      </c>
      <c r="AE17" s="40">
        <f t="shared" si="3"/>
        <v>0</v>
      </c>
      <c r="AF17" s="40">
        <f t="shared" si="4"/>
        <v>4</v>
      </c>
      <c r="AG17" s="40">
        <f t="shared" si="5"/>
        <v>0</v>
      </c>
      <c r="AH17" s="118">
        <f>SUM(AE17:AG17)</f>
        <v>4</v>
      </c>
      <c r="AJ17" s="95" t="s">
        <v>155</v>
      </c>
      <c r="AK17" s="81">
        <f>COUNTIFS($AA$4:$AA$279,AJ17,$AD$4:$AD$279,"YES")</f>
        <v>2</v>
      </c>
      <c r="AL17" s="66">
        <v>10</v>
      </c>
      <c r="AM17" s="96">
        <f>AK17/AL17</f>
        <v>0.2</v>
      </c>
    </row>
    <row r="18" spans="1:39" x14ac:dyDescent="0.2">
      <c r="A18" s="40">
        <v>2</v>
      </c>
      <c r="B18" s="40" t="s">
        <v>176</v>
      </c>
      <c r="C18" s="40">
        <v>2.2999999999999998</v>
      </c>
      <c r="D18" s="80" t="str">
        <f>CONCATENATE(B18," ",C18)</f>
        <v>PR 2.3</v>
      </c>
      <c r="E18" s="51" t="s">
        <v>396</v>
      </c>
      <c r="F18" s="40" t="s">
        <v>342</v>
      </c>
      <c r="G18" s="40">
        <v>8.1999999999999993</v>
      </c>
      <c r="H18" s="40"/>
      <c r="Y18" s="91">
        <v>2</v>
      </c>
      <c r="Z18" s="59" t="s">
        <v>549</v>
      </c>
      <c r="AA18" s="39" t="s">
        <v>25</v>
      </c>
      <c r="AB18" s="39">
        <v>2.2999999999999998</v>
      </c>
      <c r="AC18" s="80" t="str">
        <f t="shared" si="1"/>
        <v>CM 2.3</v>
      </c>
      <c r="AD18" s="66" t="str">
        <f t="shared" si="2"/>
        <v>YES</v>
      </c>
      <c r="AE18" s="40">
        <f t="shared" si="3"/>
        <v>0</v>
      </c>
      <c r="AF18" s="40">
        <f t="shared" si="4"/>
        <v>2</v>
      </c>
      <c r="AG18" s="40">
        <f t="shared" si="5"/>
        <v>3</v>
      </c>
      <c r="AH18" s="118">
        <f>SUM(AE18:AG18)</f>
        <v>5</v>
      </c>
      <c r="AJ18" s="95" t="s">
        <v>121</v>
      </c>
      <c r="AK18" s="81">
        <f>COUNTIFS($AA$4:$AA$279,AJ18,$AD$4:$AD$279,"YES")</f>
        <v>2</v>
      </c>
      <c r="AL18" s="66">
        <v>22</v>
      </c>
      <c r="AM18" s="96">
        <f>AK18/AL18</f>
        <v>9.0909090909090912E-2</v>
      </c>
    </row>
    <row r="19" spans="1:39" x14ac:dyDescent="0.2">
      <c r="A19" s="40">
        <v>2</v>
      </c>
      <c r="B19" s="40" t="s">
        <v>176</v>
      </c>
      <c r="C19" s="40">
        <v>2.2999999999999998</v>
      </c>
      <c r="D19" s="80" t="str">
        <f>CONCATENATE(B19," ",C19)</f>
        <v>PR 2.3</v>
      </c>
      <c r="E19" s="51" t="s">
        <v>396</v>
      </c>
      <c r="F19" s="40" t="s">
        <v>363</v>
      </c>
      <c r="G19" s="40">
        <v>1.2</v>
      </c>
      <c r="H19" s="40">
        <v>2</v>
      </c>
      <c r="Y19" s="91">
        <v>2</v>
      </c>
      <c r="Z19" s="59" t="s">
        <v>549</v>
      </c>
      <c r="AA19" s="39" t="s">
        <v>25</v>
      </c>
      <c r="AB19" s="39">
        <v>2.4</v>
      </c>
      <c r="AC19" s="80" t="str">
        <f t="shared" si="1"/>
        <v>CM 2.4</v>
      </c>
      <c r="AD19" s="66" t="str">
        <f t="shared" si="2"/>
        <v>YES</v>
      </c>
      <c r="AE19" s="40">
        <f t="shared" si="3"/>
        <v>0</v>
      </c>
      <c r="AF19" s="40">
        <f t="shared" si="4"/>
        <v>5</v>
      </c>
      <c r="AG19" s="40">
        <f t="shared" si="5"/>
        <v>1</v>
      </c>
      <c r="AH19" s="118">
        <f>SUM(AE19:AG19)</f>
        <v>6</v>
      </c>
      <c r="AJ19" s="95" t="s">
        <v>144</v>
      </c>
      <c r="AK19" s="81">
        <f>COUNTIFS($AA$4:$AA$279,AJ19,$AD$4:$AD$279,"YES")</f>
        <v>9</v>
      </c>
      <c r="AL19" s="66">
        <v>10</v>
      </c>
      <c r="AM19" s="96">
        <f>AK19/AL19</f>
        <v>0.9</v>
      </c>
    </row>
    <row r="20" spans="1:39" x14ac:dyDescent="0.2">
      <c r="A20" s="40">
        <v>2</v>
      </c>
      <c r="B20" s="40" t="s">
        <v>279</v>
      </c>
      <c r="C20" s="40">
        <v>2.1</v>
      </c>
      <c r="D20" s="80" t="str">
        <f>CONCATENATE(B20," ",C20)</f>
        <v>SAM 2.1</v>
      </c>
      <c r="E20" s="51" t="s">
        <v>396</v>
      </c>
      <c r="F20" s="40" t="s">
        <v>321</v>
      </c>
      <c r="G20" s="40">
        <v>1.3</v>
      </c>
      <c r="H20" s="40"/>
      <c r="Y20" s="91">
        <v>2</v>
      </c>
      <c r="Z20" s="59" t="s">
        <v>549</v>
      </c>
      <c r="AA20" s="39" t="s">
        <v>25</v>
      </c>
      <c r="AB20" s="39">
        <v>2.5</v>
      </c>
      <c r="AC20" s="80" t="str">
        <f t="shared" si="1"/>
        <v>CM 2.5</v>
      </c>
      <c r="AD20" s="66" t="str">
        <f t="shared" si="2"/>
        <v>YES</v>
      </c>
      <c r="AE20" s="40">
        <f t="shared" si="3"/>
        <v>1</v>
      </c>
      <c r="AF20" s="40">
        <f t="shared" si="4"/>
        <v>4</v>
      </c>
      <c r="AG20" s="40">
        <f t="shared" si="5"/>
        <v>0</v>
      </c>
      <c r="AH20" s="118">
        <f>SUM(AE20:AG20)</f>
        <v>5</v>
      </c>
      <c r="AJ20" s="95" t="s">
        <v>166</v>
      </c>
      <c r="AK20" s="81">
        <f>COUNTIFS($AA$4:$AA$279,AJ20,$AD$4:$AD$279,"YES")</f>
        <v>9</v>
      </c>
      <c r="AL20" s="66">
        <v>9</v>
      </c>
      <c r="AM20" s="96">
        <f>AK20/AL20</f>
        <v>1</v>
      </c>
    </row>
    <row r="21" spans="1:39" x14ac:dyDescent="0.2">
      <c r="A21" s="40">
        <v>2</v>
      </c>
      <c r="B21" s="40" t="s">
        <v>279</v>
      </c>
      <c r="C21" s="40">
        <v>2.2000000000000002</v>
      </c>
      <c r="D21" s="80" t="str">
        <f>CONCATENATE(B21," ",C21)</f>
        <v>SAM 2.2</v>
      </c>
      <c r="E21" s="51" t="s">
        <v>396</v>
      </c>
      <c r="F21" s="40" t="s">
        <v>321</v>
      </c>
      <c r="G21" s="40">
        <v>1.3</v>
      </c>
      <c r="H21" s="40"/>
      <c r="Y21" s="91">
        <v>2</v>
      </c>
      <c r="Z21" s="59" t="s">
        <v>549</v>
      </c>
      <c r="AA21" s="39" t="s">
        <v>25</v>
      </c>
      <c r="AB21" s="39">
        <v>2.6</v>
      </c>
      <c r="AC21" s="80" t="str">
        <f t="shared" si="1"/>
        <v>CM 2.6</v>
      </c>
      <c r="AD21" s="66" t="str">
        <f t="shared" si="2"/>
        <v>YES</v>
      </c>
      <c r="AE21" s="40">
        <f t="shared" si="3"/>
        <v>0</v>
      </c>
      <c r="AF21" s="40">
        <f t="shared" si="4"/>
        <v>2</v>
      </c>
      <c r="AG21" s="40">
        <f t="shared" si="5"/>
        <v>1</v>
      </c>
      <c r="AH21" s="118">
        <f>SUM(AE21:AG21)</f>
        <v>3</v>
      </c>
      <c r="AJ21" s="95" t="s">
        <v>199</v>
      </c>
      <c r="AK21" s="81">
        <f>COUNTIFS($AA$4:$AA$279,AJ21,$AD$4:$AD$279,"YES")</f>
        <v>3</v>
      </c>
      <c r="AL21" s="66">
        <v>10</v>
      </c>
      <c r="AM21" s="96">
        <f>AK21/AL21</f>
        <v>0.3</v>
      </c>
    </row>
    <row r="22" spans="1:39" x14ac:dyDescent="0.2">
      <c r="A22" s="40">
        <v>3</v>
      </c>
      <c r="B22" s="40" t="s">
        <v>292</v>
      </c>
      <c r="C22" s="40">
        <v>3.3</v>
      </c>
      <c r="D22" s="80" t="str">
        <f>CONCATENATE(B22," ",C22)</f>
        <v>TS 3.3</v>
      </c>
      <c r="E22" s="51" t="s">
        <v>396</v>
      </c>
      <c r="F22" s="40" t="s">
        <v>342</v>
      </c>
      <c r="G22" s="40">
        <v>4.0999999999999996</v>
      </c>
      <c r="H22" s="40"/>
      <c r="Y22" s="91">
        <v>1</v>
      </c>
      <c r="Z22" s="39" t="s">
        <v>550</v>
      </c>
      <c r="AA22" s="39" t="s">
        <v>33</v>
      </c>
      <c r="AB22" s="39">
        <v>1.1000000000000001</v>
      </c>
      <c r="AC22" s="80" t="str">
        <f t="shared" si="1"/>
        <v>CONT 1.1</v>
      </c>
      <c r="AD22" s="66" t="str">
        <f t="shared" si="2"/>
        <v>NO</v>
      </c>
      <c r="AE22" s="40">
        <f t="shared" si="3"/>
        <v>0</v>
      </c>
      <c r="AF22" s="40">
        <f t="shared" si="4"/>
        <v>0</v>
      </c>
      <c r="AG22" s="40">
        <f t="shared" si="5"/>
        <v>0</v>
      </c>
      <c r="AH22" s="118">
        <f>SUM(AE22:AG22)</f>
        <v>0</v>
      </c>
      <c r="AJ22" s="95" t="s">
        <v>210</v>
      </c>
      <c r="AK22" s="81">
        <f>COUNTIFS($AA$4:$AA$279,AJ22,$AD$4:$AD$279,"YES")</f>
        <v>7</v>
      </c>
      <c r="AL22" s="66">
        <v>12</v>
      </c>
      <c r="AM22" s="96">
        <f>AK22/AL22</f>
        <v>0.58333333333333337</v>
      </c>
    </row>
    <row r="23" spans="1:39" x14ac:dyDescent="0.2">
      <c r="A23" s="40">
        <v>3</v>
      </c>
      <c r="B23" s="40" t="s">
        <v>292</v>
      </c>
      <c r="C23" s="40">
        <v>3.3</v>
      </c>
      <c r="D23" s="80" t="str">
        <f>CONCATENATE(B23," ",C23)</f>
        <v>TS 3.3</v>
      </c>
      <c r="E23" s="51" t="s">
        <v>396</v>
      </c>
      <c r="F23" s="40" t="s">
        <v>342</v>
      </c>
      <c r="G23" s="40">
        <v>4.4000000000000004</v>
      </c>
      <c r="H23" s="40"/>
      <c r="Y23" s="91">
        <v>2</v>
      </c>
      <c r="Z23" s="39" t="s">
        <v>550</v>
      </c>
      <c r="AA23" s="39" t="s">
        <v>33</v>
      </c>
      <c r="AB23" s="39">
        <v>2.1</v>
      </c>
      <c r="AC23" s="80" t="str">
        <f t="shared" si="1"/>
        <v>CONT 2.1</v>
      </c>
      <c r="AD23" s="66" t="str">
        <f t="shared" si="2"/>
        <v>NO</v>
      </c>
      <c r="AE23" s="40">
        <f t="shared" si="3"/>
        <v>0</v>
      </c>
      <c r="AF23" s="40">
        <f t="shared" si="4"/>
        <v>0</v>
      </c>
      <c r="AG23" s="40">
        <f t="shared" si="5"/>
        <v>0</v>
      </c>
      <c r="AH23" s="118">
        <f>SUM(AE23:AG23)</f>
        <v>0</v>
      </c>
      <c r="AJ23" s="95" t="s">
        <v>230</v>
      </c>
      <c r="AK23" s="81">
        <f>COUNTIFS($AA$4:$AA$279,AJ23,$AD$4:$AD$279,"YES")</f>
        <v>6</v>
      </c>
      <c r="AL23" s="66">
        <v>10</v>
      </c>
      <c r="AM23" s="96">
        <f>AK23/AL23</f>
        <v>0.6</v>
      </c>
    </row>
    <row r="24" spans="1:39" x14ac:dyDescent="0.2">
      <c r="A24" s="40">
        <v>3</v>
      </c>
      <c r="B24" s="40" t="s">
        <v>292</v>
      </c>
      <c r="C24" s="40">
        <v>3.4</v>
      </c>
      <c r="D24" s="80" t="str">
        <f>CONCATENATE(B24," ",C24)</f>
        <v>TS 3.4</v>
      </c>
      <c r="E24" s="51" t="s">
        <v>396</v>
      </c>
      <c r="F24" s="40" t="s">
        <v>342</v>
      </c>
      <c r="G24" s="40">
        <v>4.0999999999999996</v>
      </c>
      <c r="H24" s="40"/>
      <c r="Y24" s="91">
        <v>2</v>
      </c>
      <c r="Z24" s="39" t="s">
        <v>550</v>
      </c>
      <c r="AA24" s="39" t="s">
        <v>33</v>
      </c>
      <c r="AB24" s="39">
        <v>2.2000000000000002</v>
      </c>
      <c r="AC24" s="80" t="str">
        <f t="shared" si="1"/>
        <v>CONT 2.2</v>
      </c>
      <c r="AD24" s="66" t="str">
        <f t="shared" si="2"/>
        <v>YES</v>
      </c>
      <c r="AE24" s="40">
        <f t="shared" si="3"/>
        <v>0</v>
      </c>
      <c r="AF24" s="40">
        <f t="shared" si="4"/>
        <v>0</v>
      </c>
      <c r="AG24" s="40">
        <f t="shared" si="5"/>
        <v>1</v>
      </c>
      <c r="AH24" s="118">
        <f>SUM(AE24:AG24)</f>
        <v>1</v>
      </c>
      <c r="AJ24" s="95" t="s">
        <v>183</v>
      </c>
      <c r="AK24" s="81">
        <f>COUNTIFS($AA$4:$AA$279,AJ24,$AD$4:$AD$279,"YES")</f>
        <v>4</v>
      </c>
      <c r="AL24" s="66">
        <v>15</v>
      </c>
      <c r="AM24" s="96">
        <f>AK24/AL24</f>
        <v>0.26666666666666666</v>
      </c>
    </row>
    <row r="25" spans="1:39" x14ac:dyDescent="0.2">
      <c r="A25" s="40">
        <v>2</v>
      </c>
      <c r="B25" s="39" t="s">
        <v>305</v>
      </c>
      <c r="C25" s="39">
        <v>2.1</v>
      </c>
      <c r="D25" s="80" t="str">
        <f>CONCATENATE(B25," ",C25)</f>
        <v>VV 2.1</v>
      </c>
      <c r="E25" s="51" t="s">
        <v>396</v>
      </c>
      <c r="F25" s="40" t="s">
        <v>342</v>
      </c>
      <c r="G25" s="40">
        <v>8.1</v>
      </c>
      <c r="H25" s="40"/>
      <c r="Y25" s="91">
        <v>2</v>
      </c>
      <c r="Z25" s="39" t="s">
        <v>550</v>
      </c>
      <c r="AA25" s="39" t="s">
        <v>33</v>
      </c>
      <c r="AB25" s="39">
        <v>2.2999999999999998</v>
      </c>
      <c r="AC25" s="80" t="str">
        <f t="shared" si="1"/>
        <v>CONT 2.3</v>
      </c>
      <c r="AD25" s="66" t="str">
        <f t="shared" si="2"/>
        <v>YES</v>
      </c>
      <c r="AE25" s="40">
        <f t="shared" si="3"/>
        <v>0</v>
      </c>
      <c r="AF25" s="40">
        <f t="shared" si="4"/>
        <v>1</v>
      </c>
      <c r="AG25" s="40">
        <f t="shared" si="5"/>
        <v>0</v>
      </c>
      <c r="AH25" s="118">
        <f>SUM(AE25:AG25)</f>
        <v>1</v>
      </c>
      <c r="AJ25" s="95" t="s">
        <v>223</v>
      </c>
      <c r="AK25" s="81">
        <f>COUNTIFS($AA$4:$AA$279,AJ25,$AD$4:$AD$279,"YES")</f>
        <v>3</v>
      </c>
      <c r="AL25" s="66">
        <v>6</v>
      </c>
      <c r="AM25" s="96">
        <f>AK25/AL25</f>
        <v>0.5</v>
      </c>
    </row>
    <row r="26" spans="1:39" x14ac:dyDescent="0.2">
      <c r="A26" s="40">
        <v>2</v>
      </c>
      <c r="B26" s="40" t="s">
        <v>305</v>
      </c>
      <c r="C26" s="40">
        <v>2.1</v>
      </c>
      <c r="D26" s="80" t="str">
        <f>CONCATENATE(B26," ",C26)</f>
        <v>VV 2.1</v>
      </c>
      <c r="E26" s="51" t="s">
        <v>396</v>
      </c>
      <c r="F26" s="40" t="s">
        <v>363</v>
      </c>
      <c r="G26" s="40">
        <v>1.2</v>
      </c>
      <c r="H26" s="40"/>
      <c r="Y26" s="91">
        <v>3</v>
      </c>
      <c r="Z26" s="39" t="s">
        <v>550</v>
      </c>
      <c r="AA26" s="39" t="s">
        <v>33</v>
      </c>
      <c r="AB26" s="39">
        <v>3.1</v>
      </c>
      <c r="AC26" s="80" t="str">
        <f t="shared" si="1"/>
        <v>CONT 3.1</v>
      </c>
      <c r="AD26" s="66" t="str">
        <f t="shared" si="2"/>
        <v>NO</v>
      </c>
      <c r="AE26" s="40">
        <f t="shared" si="3"/>
        <v>0</v>
      </c>
      <c r="AF26" s="40">
        <f t="shared" si="4"/>
        <v>0</v>
      </c>
      <c r="AG26" s="40">
        <f t="shared" si="5"/>
        <v>0</v>
      </c>
      <c r="AH26" s="118">
        <f>SUM(AE26:AG26)</f>
        <v>0</v>
      </c>
      <c r="AJ26" s="95" t="s">
        <v>176</v>
      </c>
      <c r="AK26" s="81">
        <f>COUNTIFS($AA$4:$AA$279,AJ26,$AD$4:$AD$279,"YES")</f>
        <v>5</v>
      </c>
      <c r="AL26" s="66">
        <v>6</v>
      </c>
      <c r="AM26" s="96">
        <f>AK26/AL26</f>
        <v>0.83333333333333337</v>
      </c>
    </row>
    <row r="27" spans="1:39" ht="18" customHeight="1" x14ac:dyDescent="0.2">
      <c r="A27" s="40">
        <v>2</v>
      </c>
      <c r="B27" s="40" t="s">
        <v>305</v>
      </c>
      <c r="C27" s="40">
        <v>2.2000000000000002</v>
      </c>
      <c r="D27" s="80" t="str">
        <f>CONCATENATE(B27," ",C27)</f>
        <v>VV 2.2</v>
      </c>
      <c r="E27" s="51" t="s">
        <v>396</v>
      </c>
      <c r="F27" s="40" t="s">
        <v>342</v>
      </c>
      <c r="G27" s="40">
        <v>7.1</v>
      </c>
      <c r="H27" s="40"/>
      <c r="Y27" s="91">
        <v>3</v>
      </c>
      <c r="Z27" s="39" t="s">
        <v>550</v>
      </c>
      <c r="AA27" s="39" t="s">
        <v>33</v>
      </c>
      <c r="AB27" s="39">
        <v>3.2</v>
      </c>
      <c r="AC27" s="80" t="str">
        <f t="shared" si="1"/>
        <v>CONT 3.2</v>
      </c>
      <c r="AD27" s="66" t="str">
        <f t="shared" si="2"/>
        <v>NO</v>
      </c>
      <c r="AE27" s="40">
        <f t="shared" si="3"/>
        <v>0</v>
      </c>
      <c r="AF27" s="40">
        <f t="shared" si="4"/>
        <v>0</v>
      </c>
      <c r="AG27" s="40">
        <f t="shared" si="5"/>
        <v>0</v>
      </c>
      <c r="AH27" s="118">
        <f>SUM(AE27:AG27)</f>
        <v>0</v>
      </c>
      <c r="AJ27" s="95" t="s">
        <v>241</v>
      </c>
      <c r="AK27" s="81">
        <f>COUNTIFS($AA$4:$AA$279,AJ27,$AD$4:$AD$279,"YES")</f>
        <v>8</v>
      </c>
      <c r="AL27" s="66">
        <v>13</v>
      </c>
      <c r="AM27" s="96">
        <f>AK27/AL27</f>
        <v>0.61538461538461542</v>
      </c>
    </row>
    <row r="28" spans="1:39" x14ac:dyDescent="0.2">
      <c r="A28" s="40">
        <v>2</v>
      </c>
      <c r="B28" s="40" t="s">
        <v>305</v>
      </c>
      <c r="C28" s="40">
        <v>2.2000000000000002</v>
      </c>
      <c r="D28" s="80" t="str">
        <f>CONCATENATE(B28," ",C28)</f>
        <v>VV 2.2</v>
      </c>
      <c r="E28" s="51" t="s">
        <v>396</v>
      </c>
      <c r="F28" s="40" t="s">
        <v>363</v>
      </c>
      <c r="G28" s="40">
        <v>1.2</v>
      </c>
      <c r="H28" s="40"/>
      <c r="Y28" s="91">
        <v>3</v>
      </c>
      <c r="Z28" s="39" t="s">
        <v>550</v>
      </c>
      <c r="AA28" s="39" t="s">
        <v>33</v>
      </c>
      <c r="AB28" s="39">
        <v>3.3</v>
      </c>
      <c r="AC28" s="80" t="str">
        <f t="shared" si="1"/>
        <v>CONT 3.3</v>
      </c>
      <c r="AD28" s="66" t="str">
        <f t="shared" si="2"/>
        <v>NO</v>
      </c>
      <c r="AE28" s="40">
        <f t="shared" si="3"/>
        <v>0</v>
      </c>
      <c r="AF28" s="40">
        <f t="shared" si="4"/>
        <v>0</v>
      </c>
      <c r="AG28" s="40">
        <f t="shared" si="5"/>
        <v>0</v>
      </c>
      <c r="AH28" s="118">
        <f>SUM(AE28:AG28)</f>
        <v>0</v>
      </c>
      <c r="AJ28" s="95" t="s">
        <v>255</v>
      </c>
      <c r="AK28" s="81">
        <f>COUNTIFS($AA$4:$AA$279,AJ28,$AD$4:$AD$279,"YES")</f>
        <v>7</v>
      </c>
      <c r="AL28" s="66">
        <v>8</v>
      </c>
      <c r="AM28" s="96">
        <f>AK28/AL28</f>
        <v>0.875</v>
      </c>
    </row>
    <row r="29" spans="1:39" x14ac:dyDescent="0.2">
      <c r="A29" s="40">
        <v>2</v>
      </c>
      <c r="B29" s="40" t="s">
        <v>305</v>
      </c>
      <c r="C29" s="40">
        <v>2.2999999999999998</v>
      </c>
      <c r="D29" s="80" t="str">
        <f>CONCATENATE(B29," ",C29)</f>
        <v>VV 2.3</v>
      </c>
      <c r="E29" s="51" t="s">
        <v>396</v>
      </c>
      <c r="F29" s="40" t="s">
        <v>342</v>
      </c>
      <c r="G29" s="40">
        <v>7.1</v>
      </c>
      <c r="H29" s="40"/>
      <c r="Y29" s="91">
        <v>1</v>
      </c>
      <c r="Z29" s="39" t="s">
        <v>549</v>
      </c>
      <c r="AA29" s="39" t="s">
        <v>55</v>
      </c>
      <c r="AB29" s="39">
        <v>1.1000000000000001</v>
      </c>
      <c r="AC29" s="80" t="str">
        <f t="shared" si="1"/>
        <v>DAR 1.1</v>
      </c>
      <c r="AD29" s="66" t="str">
        <f t="shared" si="2"/>
        <v>NO</v>
      </c>
      <c r="AE29" s="40">
        <f t="shared" si="3"/>
        <v>0</v>
      </c>
      <c r="AF29" s="40">
        <f t="shared" si="4"/>
        <v>0</v>
      </c>
      <c r="AG29" s="40">
        <f t="shared" si="5"/>
        <v>0</v>
      </c>
      <c r="AH29" s="118">
        <f>SUM(AE29:AG29)</f>
        <v>0</v>
      </c>
      <c r="AJ29" s="95" t="s">
        <v>279</v>
      </c>
      <c r="AK29" s="81">
        <f>COUNTIFS($AA$4:$AA$279,AJ29,$AD$4:$AD$279,"YES")</f>
        <v>5</v>
      </c>
      <c r="AL29" s="66">
        <v>12</v>
      </c>
      <c r="AM29" s="96">
        <f>AK29/AL29</f>
        <v>0.41666666666666669</v>
      </c>
    </row>
    <row r="30" spans="1:39" x14ac:dyDescent="0.2">
      <c r="A30" s="40">
        <v>2</v>
      </c>
      <c r="B30" s="40" t="s">
        <v>305</v>
      </c>
      <c r="C30" s="40">
        <v>2.2999999999999998</v>
      </c>
      <c r="D30" s="80" t="str">
        <f>CONCATENATE(B30," ",C30)</f>
        <v>VV 2.3</v>
      </c>
      <c r="E30" s="51" t="s">
        <v>396</v>
      </c>
      <c r="F30" s="40" t="s">
        <v>363</v>
      </c>
      <c r="G30" s="40">
        <v>1.2</v>
      </c>
      <c r="H30" s="40"/>
      <c r="Y30" s="91">
        <v>1</v>
      </c>
      <c r="Z30" s="39" t="s">
        <v>549</v>
      </c>
      <c r="AA30" s="39" t="s">
        <v>55</v>
      </c>
      <c r="AB30" s="39">
        <v>1.2</v>
      </c>
      <c r="AC30" s="80" t="str">
        <f t="shared" si="1"/>
        <v>DAR 1.2</v>
      </c>
      <c r="AD30" s="66" t="str">
        <f t="shared" si="2"/>
        <v>YES</v>
      </c>
      <c r="AE30" s="40">
        <f t="shared" si="3"/>
        <v>0</v>
      </c>
      <c r="AF30" s="40">
        <f t="shared" si="4"/>
        <v>1</v>
      </c>
      <c r="AG30" s="40">
        <f t="shared" si="5"/>
        <v>0</v>
      </c>
      <c r="AH30" s="118">
        <f>SUM(AE30:AG30)</f>
        <v>1</v>
      </c>
      <c r="AJ30" s="95" t="s">
        <v>264</v>
      </c>
      <c r="AK30" s="81">
        <f>COUNTIFS($AA$4:$AA$279,AJ30,$AD$4:$AD$279,"YES")</f>
        <v>1</v>
      </c>
      <c r="AL30" s="66">
        <v>8</v>
      </c>
      <c r="AM30" s="96">
        <f>AK30/AL30</f>
        <v>0.125</v>
      </c>
    </row>
    <row r="31" spans="1:39" x14ac:dyDescent="0.2">
      <c r="A31" s="40">
        <v>3</v>
      </c>
      <c r="B31" s="40" t="s">
        <v>305</v>
      </c>
      <c r="C31" s="40">
        <v>3.1</v>
      </c>
      <c r="D31" s="80" t="str">
        <f>CONCATENATE(B31," ",C31)</f>
        <v>VV 3.1</v>
      </c>
      <c r="E31" s="51" t="s">
        <v>396</v>
      </c>
      <c r="F31" s="40" t="s">
        <v>342</v>
      </c>
      <c r="G31" s="40">
        <v>7.1</v>
      </c>
      <c r="H31" s="40"/>
      <c r="Y31" s="91">
        <v>2</v>
      </c>
      <c r="Z31" s="39" t="s">
        <v>549</v>
      </c>
      <c r="AA31" s="39" t="s">
        <v>55</v>
      </c>
      <c r="AB31" s="39">
        <v>2.1</v>
      </c>
      <c r="AC31" s="80" t="str">
        <f t="shared" si="1"/>
        <v>DAR 2.1</v>
      </c>
      <c r="AD31" s="66" t="str">
        <f t="shared" si="2"/>
        <v>NO</v>
      </c>
      <c r="AE31" s="40">
        <f t="shared" si="3"/>
        <v>0</v>
      </c>
      <c r="AF31" s="40">
        <f t="shared" si="4"/>
        <v>0</v>
      </c>
      <c r="AG31" s="40">
        <f t="shared" si="5"/>
        <v>0</v>
      </c>
      <c r="AH31" s="118">
        <f>SUM(AE31:AG31)</f>
        <v>0</v>
      </c>
      <c r="AJ31" s="95" t="s">
        <v>273</v>
      </c>
      <c r="AK31" s="81">
        <f>COUNTIFS($AA$4:$AA$279,AJ31,$AD$4:$AD$279,"YES")</f>
        <v>1</v>
      </c>
      <c r="AL31" s="66">
        <v>5</v>
      </c>
      <c r="AM31" s="96">
        <f>AK31/AL31</f>
        <v>0.2</v>
      </c>
    </row>
    <row r="32" spans="1:39" x14ac:dyDescent="0.2">
      <c r="A32" s="40">
        <v>3</v>
      </c>
      <c r="B32" s="40" t="s">
        <v>305</v>
      </c>
      <c r="C32" s="40">
        <v>3.1</v>
      </c>
      <c r="D32" s="80" t="str">
        <f>CONCATENATE(B32," ",C32)</f>
        <v>VV 3.1</v>
      </c>
      <c r="E32" s="51" t="s">
        <v>396</v>
      </c>
      <c r="F32" s="40" t="s">
        <v>342</v>
      </c>
      <c r="G32" s="40">
        <v>8.1</v>
      </c>
      <c r="H32" s="40"/>
      <c r="Y32" s="91">
        <v>2</v>
      </c>
      <c r="Z32" s="39" t="s">
        <v>549</v>
      </c>
      <c r="AA32" s="39" t="s">
        <v>55</v>
      </c>
      <c r="AB32" s="39">
        <v>2.2000000000000002</v>
      </c>
      <c r="AC32" s="80" t="str">
        <f t="shared" si="1"/>
        <v>DAR 2.2</v>
      </c>
      <c r="AD32" s="66" t="str">
        <f t="shared" si="2"/>
        <v>NO</v>
      </c>
      <c r="AE32" s="40">
        <f t="shared" si="3"/>
        <v>0</v>
      </c>
      <c r="AF32" s="40">
        <f t="shared" si="4"/>
        <v>0</v>
      </c>
      <c r="AG32" s="40">
        <f t="shared" si="5"/>
        <v>0</v>
      </c>
      <c r="AH32" s="118">
        <f>SUM(AE32:AG32)</f>
        <v>0</v>
      </c>
      <c r="AJ32" s="95" t="s">
        <v>292</v>
      </c>
      <c r="AK32" s="81">
        <f>COUNTIFS($AA$4:$AA$279,AJ32,$AD$4:$AD$279,"YES")</f>
        <v>10</v>
      </c>
      <c r="AL32" s="66">
        <v>10</v>
      </c>
      <c r="AM32" s="96">
        <f>AK32/AL32</f>
        <v>1</v>
      </c>
    </row>
    <row r="33" spans="1:41" x14ac:dyDescent="0.2">
      <c r="A33" s="40">
        <v>3</v>
      </c>
      <c r="B33" s="40" t="s">
        <v>305</v>
      </c>
      <c r="C33" s="40">
        <v>3.1</v>
      </c>
      <c r="D33" s="80" t="str">
        <f>CONCATENATE(B33," ",C33)</f>
        <v>VV 3.1</v>
      </c>
      <c r="E33" s="51" t="s">
        <v>396</v>
      </c>
      <c r="F33" s="40" t="s">
        <v>363</v>
      </c>
      <c r="G33" s="40">
        <v>1.2</v>
      </c>
      <c r="H33" s="40"/>
      <c r="Y33" s="91">
        <v>2</v>
      </c>
      <c r="Z33" s="39" t="s">
        <v>549</v>
      </c>
      <c r="AA33" s="39" t="s">
        <v>55</v>
      </c>
      <c r="AB33" s="39">
        <v>2.2999999999999998</v>
      </c>
      <c r="AC33" s="80" t="str">
        <f t="shared" si="1"/>
        <v>DAR 2.3</v>
      </c>
      <c r="AD33" s="66" t="str">
        <f t="shared" si="2"/>
        <v>NO</v>
      </c>
      <c r="AE33" s="40">
        <f t="shared" si="3"/>
        <v>0</v>
      </c>
      <c r="AF33" s="40">
        <f t="shared" si="4"/>
        <v>0</v>
      </c>
      <c r="AG33" s="40">
        <f t="shared" si="5"/>
        <v>0</v>
      </c>
      <c r="AH33" s="118">
        <f>SUM(AE33:AG33)</f>
        <v>0</v>
      </c>
      <c r="AJ33" s="95" t="s">
        <v>305</v>
      </c>
      <c r="AK33" s="81">
        <f>COUNTIFS($AA$4:$AA$279,AJ33,$AD$4:$AD$279,"YES")</f>
        <v>7</v>
      </c>
      <c r="AL33" s="66">
        <v>7</v>
      </c>
      <c r="AM33" s="96">
        <f>AK33/AL33</f>
        <v>1</v>
      </c>
    </row>
    <row r="34" spans="1:41" x14ac:dyDescent="0.2">
      <c r="A34" s="59">
        <v>1</v>
      </c>
      <c r="B34" s="39" t="s">
        <v>13</v>
      </c>
      <c r="C34" s="39">
        <v>1.1000000000000001</v>
      </c>
      <c r="D34" s="80" t="str">
        <f>CONCATENATE(B34," ",C34)</f>
        <v>CAR 1.1</v>
      </c>
      <c r="E34" s="51" t="s">
        <v>394</v>
      </c>
      <c r="F34" s="40" t="s">
        <v>342</v>
      </c>
      <c r="G34" s="40">
        <v>7.2</v>
      </c>
      <c r="H34" s="40">
        <v>7</v>
      </c>
      <c r="Y34" s="91">
        <v>2</v>
      </c>
      <c r="Z34" s="39" t="s">
        <v>549</v>
      </c>
      <c r="AA34" s="39" t="s">
        <v>55</v>
      </c>
      <c r="AB34" s="39">
        <v>2.4</v>
      </c>
      <c r="AC34" s="80" t="str">
        <f t="shared" si="1"/>
        <v>DAR 2.4</v>
      </c>
      <c r="AD34" s="66" t="str">
        <f t="shared" si="2"/>
        <v>NO</v>
      </c>
      <c r="AE34" s="40">
        <f t="shared" si="3"/>
        <v>0</v>
      </c>
      <c r="AF34" s="40">
        <f t="shared" si="4"/>
        <v>0</v>
      </c>
      <c r="AG34" s="40">
        <f t="shared" si="5"/>
        <v>0</v>
      </c>
      <c r="AH34" s="118">
        <f>SUM(AE34:AG34)</f>
        <v>0</v>
      </c>
      <c r="AJ34" s="98" t="s">
        <v>313</v>
      </c>
      <c r="AK34" s="99">
        <f>COUNTIFS($AA$4:$AA$279,AJ34,$AD$4:$AD$279,"YES")</f>
        <v>1</v>
      </c>
      <c r="AL34" s="100">
        <v>7</v>
      </c>
      <c r="AM34" s="101">
        <f>AK34/AL34</f>
        <v>0.14285714285714285</v>
      </c>
    </row>
    <row r="35" spans="1:41" ht="15.75" x14ac:dyDescent="0.25">
      <c r="A35" s="52">
        <v>1</v>
      </c>
      <c r="B35" s="40" t="s">
        <v>13</v>
      </c>
      <c r="C35" s="40">
        <v>1.1000000000000001</v>
      </c>
      <c r="D35" s="80" t="str">
        <f>CONCATENATE(B35," ",C35)</f>
        <v>CAR 1.1</v>
      </c>
      <c r="E35" s="51" t="s">
        <v>394</v>
      </c>
      <c r="F35" s="40" t="s">
        <v>363</v>
      </c>
      <c r="G35" s="40">
        <v>3.2</v>
      </c>
      <c r="H35" s="40">
        <v>1</v>
      </c>
      <c r="Y35" s="91">
        <v>2</v>
      </c>
      <c r="Z35" s="39" t="s">
        <v>549</v>
      </c>
      <c r="AA35" s="39" t="s">
        <v>55</v>
      </c>
      <c r="AB35" s="39">
        <v>2.5</v>
      </c>
      <c r="AC35" s="80" t="str">
        <f t="shared" si="1"/>
        <v>DAR 2.5</v>
      </c>
      <c r="AD35" s="66" t="str">
        <f t="shared" si="2"/>
        <v>NO</v>
      </c>
      <c r="AE35" s="40">
        <f t="shared" si="3"/>
        <v>0</v>
      </c>
      <c r="AF35" s="40">
        <f t="shared" si="4"/>
        <v>0</v>
      </c>
      <c r="AG35" s="40">
        <f t="shared" si="5"/>
        <v>0</v>
      </c>
      <c r="AH35" s="118">
        <f>SUM(AE35:AG35)</f>
        <v>0</v>
      </c>
      <c r="AO35"/>
    </row>
    <row r="36" spans="1:41" ht="15.75" x14ac:dyDescent="0.25">
      <c r="A36" s="52">
        <v>3</v>
      </c>
      <c r="B36" s="40" t="s">
        <v>13</v>
      </c>
      <c r="C36" s="40">
        <v>3.1</v>
      </c>
      <c r="D36" s="80" t="str">
        <f>CONCATENATE(B36," ",C36)</f>
        <v>CAR 3.1</v>
      </c>
      <c r="E36" s="51" t="s">
        <v>394</v>
      </c>
      <c r="F36" s="40" t="s">
        <v>363</v>
      </c>
      <c r="G36" s="40">
        <v>3.1</v>
      </c>
      <c r="H36" s="40">
        <v>1</v>
      </c>
      <c r="Y36" s="91">
        <v>3</v>
      </c>
      <c r="Z36" s="39" t="s">
        <v>549</v>
      </c>
      <c r="AA36" s="39" t="s">
        <v>55</v>
      </c>
      <c r="AB36" s="39">
        <v>3.1</v>
      </c>
      <c r="AC36" s="80" t="str">
        <f t="shared" si="1"/>
        <v>DAR 3.1</v>
      </c>
      <c r="AD36" s="66" t="str">
        <f t="shared" si="2"/>
        <v>YES</v>
      </c>
      <c r="AE36" s="40">
        <f t="shared" si="3"/>
        <v>0</v>
      </c>
      <c r="AF36" s="40">
        <f t="shared" si="4"/>
        <v>1</v>
      </c>
      <c r="AG36" s="40">
        <f t="shared" si="5"/>
        <v>0</v>
      </c>
      <c r="AH36" s="118">
        <f>SUM(AE36:AG36)</f>
        <v>1</v>
      </c>
      <c r="AO36"/>
    </row>
    <row r="37" spans="1:41" ht="15.75" x14ac:dyDescent="0.25">
      <c r="A37" s="52">
        <v>3</v>
      </c>
      <c r="B37" s="40" t="s">
        <v>13</v>
      </c>
      <c r="C37" s="40">
        <v>3.4</v>
      </c>
      <c r="D37" s="80" t="str">
        <f>CONCATENATE(B37," ",C37)</f>
        <v>CAR 3.4</v>
      </c>
      <c r="E37" s="51" t="s">
        <v>394</v>
      </c>
      <c r="F37" s="40" t="s">
        <v>363</v>
      </c>
      <c r="G37" s="40">
        <v>3.1</v>
      </c>
      <c r="H37" s="40">
        <v>1</v>
      </c>
      <c r="Y37" s="91">
        <v>1</v>
      </c>
      <c r="Z37" s="39" t="s">
        <v>551</v>
      </c>
      <c r="AA37" s="39" t="s">
        <v>40</v>
      </c>
      <c r="AB37" s="39">
        <v>1.1000000000000001</v>
      </c>
      <c r="AC37" s="80" t="str">
        <f t="shared" si="1"/>
        <v>DM 1.1</v>
      </c>
      <c r="AD37" s="66" t="str">
        <f t="shared" si="2"/>
        <v>YES</v>
      </c>
      <c r="AE37" s="40">
        <f t="shared" si="3"/>
        <v>0</v>
      </c>
      <c r="AF37" s="40">
        <f t="shared" si="4"/>
        <v>1</v>
      </c>
      <c r="AG37" s="40">
        <f t="shared" si="5"/>
        <v>0</v>
      </c>
      <c r="AH37" s="118">
        <f>SUM(AE37:AG37)</f>
        <v>1</v>
      </c>
      <c r="AO37"/>
    </row>
    <row r="38" spans="1:41" ht="15.75" x14ac:dyDescent="0.25">
      <c r="A38" s="52">
        <v>4</v>
      </c>
      <c r="B38" s="40" t="s">
        <v>13</v>
      </c>
      <c r="C38" s="40">
        <v>4.0999999999999996</v>
      </c>
      <c r="D38" s="80" t="str">
        <f>CONCATENATE(B38," ",C38)</f>
        <v>CAR 4.1</v>
      </c>
      <c r="E38" s="51" t="s">
        <v>394</v>
      </c>
      <c r="F38" s="40" t="s">
        <v>363</v>
      </c>
      <c r="G38" s="40">
        <v>3.1</v>
      </c>
      <c r="H38" s="40">
        <v>1</v>
      </c>
      <c r="Y38" s="91">
        <v>1</v>
      </c>
      <c r="Z38" s="39" t="s">
        <v>551</v>
      </c>
      <c r="AA38" s="39" t="s">
        <v>40</v>
      </c>
      <c r="AB38" s="39">
        <v>1.2</v>
      </c>
      <c r="AC38" s="80" t="str">
        <f t="shared" si="1"/>
        <v>DM 1.2</v>
      </c>
      <c r="AD38" s="66" t="str">
        <f t="shared" si="2"/>
        <v>YES</v>
      </c>
      <c r="AE38" s="40">
        <f t="shared" si="3"/>
        <v>0</v>
      </c>
      <c r="AF38" s="40">
        <f t="shared" si="4"/>
        <v>2</v>
      </c>
      <c r="AG38" s="40">
        <f t="shared" si="5"/>
        <v>0</v>
      </c>
      <c r="AH38" s="118">
        <f>SUM(AE38:AG38)</f>
        <v>2</v>
      </c>
      <c r="AO38"/>
    </row>
    <row r="39" spans="1:41" ht="15.75" x14ac:dyDescent="0.25">
      <c r="A39" s="52">
        <v>4</v>
      </c>
      <c r="B39" s="40" t="s">
        <v>13</v>
      </c>
      <c r="C39" s="40">
        <v>4.0999999999999996</v>
      </c>
      <c r="D39" s="80" t="str">
        <f>CONCATENATE(B39," ",C39)</f>
        <v>CAR 4.1</v>
      </c>
      <c r="E39" s="51" t="s">
        <v>394</v>
      </c>
      <c r="F39" s="40" t="s">
        <v>363</v>
      </c>
      <c r="G39" s="40">
        <v>3.2</v>
      </c>
      <c r="H39" s="40" t="s">
        <v>434</v>
      </c>
      <c r="Y39" s="91">
        <v>2</v>
      </c>
      <c r="Z39" s="39" t="s">
        <v>551</v>
      </c>
      <c r="AA39" s="39" t="s">
        <v>40</v>
      </c>
      <c r="AB39" s="39">
        <v>2.1</v>
      </c>
      <c r="AC39" s="80" t="str">
        <f t="shared" si="1"/>
        <v>DM 2.1</v>
      </c>
      <c r="AD39" s="66" t="str">
        <f t="shared" si="2"/>
        <v>YES</v>
      </c>
      <c r="AE39" s="40">
        <f t="shared" si="3"/>
        <v>0</v>
      </c>
      <c r="AF39" s="40">
        <f t="shared" si="4"/>
        <v>4</v>
      </c>
      <c r="AG39" s="40">
        <f t="shared" si="5"/>
        <v>2</v>
      </c>
      <c r="AH39" s="118">
        <f>SUM(AE39:AG39)</f>
        <v>6</v>
      </c>
      <c r="AO39"/>
    </row>
    <row r="40" spans="1:41" ht="15.75" x14ac:dyDescent="0.25">
      <c r="A40" s="40">
        <v>2</v>
      </c>
      <c r="B40" s="40" t="s">
        <v>25</v>
      </c>
      <c r="C40" s="40">
        <v>2.1</v>
      </c>
      <c r="D40" s="80" t="str">
        <f>CONCATENATE(B40," ",C40)</f>
        <v>CM 2.1</v>
      </c>
      <c r="E40" s="51" t="s">
        <v>394</v>
      </c>
      <c r="F40" s="40" t="s">
        <v>321</v>
      </c>
      <c r="G40" s="40">
        <v>1.2</v>
      </c>
      <c r="H40" s="40">
        <v>4</v>
      </c>
      <c r="Y40" s="91">
        <v>2</v>
      </c>
      <c r="Z40" s="39" t="s">
        <v>551</v>
      </c>
      <c r="AA40" s="39" t="s">
        <v>40</v>
      </c>
      <c r="AB40" s="39">
        <v>2.2000000000000002</v>
      </c>
      <c r="AC40" s="80" t="str">
        <f t="shared" si="1"/>
        <v>DM 2.2</v>
      </c>
      <c r="AD40" s="66" t="str">
        <f t="shared" si="2"/>
        <v>YES</v>
      </c>
      <c r="AE40" s="40">
        <f t="shared" si="3"/>
        <v>0</v>
      </c>
      <c r="AF40" s="40">
        <f t="shared" si="4"/>
        <v>0</v>
      </c>
      <c r="AG40" s="40">
        <f t="shared" si="5"/>
        <v>2</v>
      </c>
      <c r="AH40" s="118">
        <f>SUM(AE40:AG40)</f>
        <v>2</v>
      </c>
      <c r="AO40"/>
    </row>
    <row r="41" spans="1:41" ht="15.75" x14ac:dyDescent="0.25">
      <c r="A41" s="40">
        <v>2</v>
      </c>
      <c r="B41" s="40" t="s">
        <v>25</v>
      </c>
      <c r="C41" s="40">
        <v>2.2000000000000002</v>
      </c>
      <c r="D41" s="80" t="str">
        <f>CONCATENATE(B41," ",C41)</f>
        <v>CM 2.2</v>
      </c>
      <c r="E41" s="51" t="s">
        <v>394</v>
      </c>
      <c r="F41" s="40" t="s">
        <v>342</v>
      </c>
      <c r="G41" s="40">
        <v>1.3</v>
      </c>
      <c r="H41" s="40">
        <v>1</v>
      </c>
      <c r="Y41" s="91">
        <v>3</v>
      </c>
      <c r="Z41" s="39" t="s">
        <v>551</v>
      </c>
      <c r="AA41" s="39" t="s">
        <v>40</v>
      </c>
      <c r="AB41" s="39">
        <v>3.1</v>
      </c>
      <c r="AC41" s="80" t="str">
        <f t="shared" si="1"/>
        <v>DM 3.1</v>
      </c>
      <c r="AD41" s="66" t="str">
        <f t="shared" si="2"/>
        <v>YES</v>
      </c>
      <c r="AE41" s="40">
        <f t="shared" si="3"/>
        <v>0</v>
      </c>
      <c r="AF41" s="40">
        <f t="shared" si="4"/>
        <v>3</v>
      </c>
      <c r="AG41" s="40">
        <f t="shared" si="5"/>
        <v>0</v>
      </c>
      <c r="AH41" s="118">
        <f>SUM(AE41:AG41)</f>
        <v>3</v>
      </c>
      <c r="AO41"/>
    </row>
    <row r="42" spans="1:41" ht="15.75" x14ac:dyDescent="0.25">
      <c r="A42" s="40">
        <v>2</v>
      </c>
      <c r="B42" s="40" t="s">
        <v>25</v>
      </c>
      <c r="C42" s="40">
        <v>2.2000000000000002</v>
      </c>
      <c r="D42" s="80" t="str">
        <f>CONCATENATE(B42," ",C42)</f>
        <v>CM 2.2</v>
      </c>
      <c r="E42" s="51" t="s">
        <v>394</v>
      </c>
      <c r="F42" s="40" t="s">
        <v>342</v>
      </c>
      <c r="G42" s="40">
        <v>4.0999999999999996</v>
      </c>
      <c r="H42" s="40">
        <v>4</v>
      </c>
      <c r="Y42" s="91">
        <v>3</v>
      </c>
      <c r="Z42" s="39" t="s">
        <v>551</v>
      </c>
      <c r="AA42" s="39" t="s">
        <v>40</v>
      </c>
      <c r="AB42" s="39">
        <v>3.2</v>
      </c>
      <c r="AC42" s="80" t="str">
        <f t="shared" si="1"/>
        <v>DM 3.2</v>
      </c>
      <c r="AD42" s="66" t="str">
        <f t="shared" si="2"/>
        <v>NO</v>
      </c>
      <c r="AE42" s="40">
        <f t="shared" si="3"/>
        <v>0</v>
      </c>
      <c r="AF42" s="40">
        <f t="shared" si="4"/>
        <v>0</v>
      </c>
      <c r="AG42" s="40">
        <f t="shared" si="5"/>
        <v>0</v>
      </c>
      <c r="AH42" s="118">
        <f>SUM(AE42:AG42)</f>
        <v>0</v>
      </c>
      <c r="AO42"/>
    </row>
    <row r="43" spans="1:41" ht="15.75" x14ac:dyDescent="0.25">
      <c r="A43" s="40">
        <v>2</v>
      </c>
      <c r="B43" s="40" t="s">
        <v>25</v>
      </c>
      <c r="C43" s="40">
        <v>2.2000000000000002</v>
      </c>
      <c r="D43" s="80" t="str">
        <f>CONCATENATE(B43," ",C43)</f>
        <v>CM 2.2</v>
      </c>
      <c r="E43" s="51" t="s">
        <v>394</v>
      </c>
      <c r="F43" s="40" t="s">
        <v>342</v>
      </c>
      <c r="G43" s="40">
        <v>4.2</v>
      </c>
      <c r="H43" s="40" t="s">
        <v>473</v>
      </c>
      <c r="Y43" s="91">
        <v>1</v>
      </c>
      <c r="Z43" s="39" t="s">
        <v>551</v>
      </c>
      <c r="AA43" s="39" t="s">
        <v>47</v>
      </c>
      <c r="AB43" s="39">
        <v>1.1000000000000001</v>
      </c>
      <c r="AC43" s="80" t="str">
        <f t="shared" si="1"/>
        <v>DQ 1.1</v>
      </c>
      <c r="AD43" s="66" t="str">
        <f t="shared" si="2"/>
        <v>NO</v>
      </c>
      <c r="AE43" s="40">
        <f t="shared" si="3"/>
        <v>0</v>
      </c>
      <c r="AF43" s="40">
        <f t="shared" si="4"/>
        <v>0</v>
      </c>
      <c r="AG43" s="40">
        <f t="shared" si="5"/>
        <v>0</v>
      </c>
      <c r="AH43" s="118">
        <f>SUM(AE43:AG43)</f>
        <v>0</v>
      </c>
      <c r="AO43"/>
    </row>
    <row r="44" spans="1:41" ht="15.75" x14ac:dyDescent="0.25">
      <c r="A44" s="40">
        <v>2</v>
      </c>
      <c r="B44" s="40" t="s">
        <v>25</v>
      </c>
      <c r="C44" s="40">
        <v>2.2000000000000002</v>
      </c>
      <c r="D44" s="80" t="str">
        <f>CONCATENATE(B44," ",C44)</f>
        <v>CM 2.2</v>
      </c>
      <c r="E44" s="51" t="s">
        <v>394</v>
      </c>
      <c r="F44" s="40" t="s">
        <v>342</v>
      </c>
      <c r="G44" s="40">
        <v>9.1999999999999993</v>
      </c>
      <c r="H44" s="40">
        <v>1</v>
      </c>
      <c r="Y44" s="91">
        <v>1</v>
      </c>
      <c r="Z44" s="39" t="s">
        <v>551</v>
      </c>
      <c r="AA44" s="39" t="s">
        <v>47</v>
      </c>
      <c r="AB44" s="39">
        <v>1.2</v>
      </c>
      <c r="AC44" s="80" t="str">
        <f t="shared" si="1"/>
        <v>DQ 1.2</v>
      </c>
      <c r="AD44" s="66" t="str">
        <f t="shared" si="2"/>
        <v>NO</v>
      </c>
      <c r="AE44" s="40">
        <f t="shared" si="3"/>
        <v>0</v>
      </c>
      <c r="AF44" s="40">
        <f t="shared" si="4"/>
        <v>0</v>
      </c>
      <c r="AG44" s="40">
        <f t="shared" si="5"/>
        <v>0</v>
      </c>
      <c r="AH44" s="118">
        <f>SUM(AE44:AG44)</f>
        <v>0</v>
      </c>
      <c r="AO44"/>
    </row>
    <row r="45" spans="1:41" ht="15.75" x14ac:dyDescent="0.25">
      <c r="A45" s="40">
        <v>2</v>
      </c>
      <c r="B45" s="40" t="s">
        <v>25</v>
      </c>
      <c r="C45" s="40">
        <v>2.2999999999999998</v>
      </c>
      <c r="D45" s="80" t="str">
        <f>CONCATENATE(B45," ",C45)</f>
        <v>CM 2.3</v>
      </c>
      <c r="E45" s="51" t="s">
        <v>394</v>
      </c>
      <c r="F45" s="40" t="s">
        <v>337</v>
      </c>
      <c r="G45" s="40">
        <v>3.2</v>
      </c>
      <c r="H45" s="40" t="s">
        <v>461</v>
      </c>
      <c r="Y45" s="91">
        <v>2</v>
      </c>
      <c r="Z45" s="39" t="s">
        <v>551</v>
      </c>
      <c r="AA45" s="39" t="s">
        <v>47</v>
      </c>
      <c r="AB45" s="39">
        <v>2.1</v>
      </c>
      <c r="AC45" s="80" t="str">
        <f t="shared" si="1"/>
        <v>DQ 2.1</v>
      </c>
      <c r="AD45" s="66" t="str">
        <f t="shared" si="2"/>
        <v>NO</v>
      </c>
      <c r="AE45" s="40">
        <f t="shared" si="3"/>
        <v>0</v>
      </c>
      <c r="AF45" s="40">
        <f t="shared" si="4"/>
        <v>0</v>
      </c>
      <c r="AG45" s="40">
        <f t="shared" si="5"/>
        <v>0</v>
      </c>
      <c r="AH45" s="118">
        <f>SUM(AE45:AG45)</f>
        <v>0</v>
      </c>
      <c r="AO45"/>
    </row>
    <row r="46" spans="1:41" ht="15.75" x14ac:dyDescent="0.25">
      <c r="A46" s="40">
        <v>2</v>
      </c>
      <c r="B46" s="40" t="s">
        <v>25</v>
      </c>
      <c r="C46" s="40">
        <v>2.2999999999999998</v>
      </c>
      <c r="D46" s="80" t="str">
        <f>CONCATENATE(B46," ",C46)</f>
        <v>CM 2.3</v>
      </c>
      <c r="E46" s="51" t="s">
        <v>394</v>
      </c>
      <c r="F46" s="40" t="s">
        <v>342</v>
      </c>
      <c r="G46" s="40">
        <v>9.1999999999999993</v>
      </c>
      <c r="H46" s="40" t="s">
        <v>458</v>
      </c>
      <c r="Y46" s="91">
        <v>2</v>
      </c>
      <c r="Z46" s="39" t="s">
        <v>551</v>
      </c>
      <c r="AA46" s="39" t="s">
        <v>47</v>
      </c>
      <c r="AB46" s="39">
        <v>2.2000000000000002</v>
      </c>
      <c r="AC46" s="80" t="str">
        <f t="shared" si="1"/>
        <v>DQ 2.2</v>
      </c>
      <c r="AD46" s="66" t="str">
        <f t="shared" si="2"/>
        <v>YES</v>
      </c>
      <c r="AE46" s="40">
        <f t="shared" si="3"/>
        <v>0</v>
      </c>
      <c r="AF46" s="40">
        <f t="shared" si="4"/>
        <v>0</v>
      </c>
      <c r="AG46" s="40">
        <f t="shared" si="5"/>
        <v>2</v>
      </c>
      <c r="AH46" s="118">
        <f>SUM(AE46:AG46)</f>
        <v>2</v>
      </c>
      <c r="AO46"/>
    </row>
    <row r="47" spans="1:41" ht="15.75" x14ac:dyDescent="0.25">
      <c r="A47" s="40">
        <v>2</v>
      </c>
      <c r="B47" s="40" t="s">
        <v>25</v>
      </c>
      <c r="C47" s="40">
        <v>2.4</v>
      </c>
      <c r="D47" s="80" t="str">
        <f>CONCATENATE(B47," ",C47)</f>
        <v>CM 2.4</v>
      </c>
      <c r="E47" s="51" t="s">
        <v>394</v>
      </c>
      <c r="F47" s="40" t="s">
        <v>321</v>
      </c>
      <c r="G47" s="40">
        <v>3.2</v>
      </c>
      <c r="H47" s="40" t="s">
        <v>440</v>
      </c>
      <c r="Y47" s="91">
        <v>2</v>
      </c>
      <c r="Z47" s="39" t="s">
        <v>551</v>
      </c>
      <c r="AA47" s="39" t="s">
        <v>47</v>
      </c>
      <c r="AB47" s="39">
        <v>2.2999999999999998</v>
      </c>
      <c r="AC47" s="80" t="str">
        <f t="shared" si="1"/>
        <v>DQ 2.3</v>
      </c>
      <c r="AD47" s="66" t="str">
        <f t="shared" si="2"/>
        <v>NO</v>
      </c>
      <c r="AE47" s="40">
        <f t="shared" si="3"/>
        <v>0</v>
      </c>
      <c r="AF47" s="40">
        <f t="shared" si="4"/>
        <v>0</v>
      </c>
      <c r="AG47" s="40">
        <f t="shared" si="5"/>
        <v>0</v>
      </c>
      <c r="AH47" s="118">
        <f>SUM(AE47:AG47)</f>
        <v>0</v>
      </c>
      <c r="AO47"/>
    </row>
    <row r="48" spans="1:41" ht="15.75" x14ac:dyDescent="0.25">
      <c r="A48" s="40">
        <v>2</v>
      </c>
      <c r="B48" s="40" t="s">
        <v>25</v>
      </c>
      <c r="C48" s="40">
        <v>2.4</v>
      </c>
      <c r="D48" s="80" t="str">
        <f>CONCATENATE(B48," ",C48)</f>
        <v>CM 2.4</v>
      </c>
      <c r="E48" s="51" t="s">
        <v>394</v>
      </c>
      <c r="F48" s="40" t="s">
        <v>337</v>
      </c>
      <c r="G48" s="40">
        <v>1.1000000000000001</v>
      </c>
      <c r="H48" s="40" t="s">
        <v>434</v>
      </c>
      <c r="Y48" s="91">
        <v>3</v>
      </c>
      <c r="Z48" s="39" t="s">
        <v>551</v>
      </c>
      <c r="AA48" s="39" t="s">
        <v>47</v>
      </c>
      <c r="AB48" s="39">
        <v>3.1</v>
      </c>
      <c r="AC48" s="80" t="str">
        <f t="shared" si="1"/>
        <v>DQ 3.1</v>
      </c>
      <c r="AD48" s="66" t="str">
        <f t="shared" si="2"/>
        <v>NO</v>
      </c>
      <c r="AE48" s="40">
        <f t="shared" si="3"/>
        <v>0</v>
      </c>
      <c r="AF48" s="40">
        <f t="shared" si="4"/>
        <v>0</v>
      </c>
      <c r="AG48" s="40">
        <f t="shared" si="5"/>
        <v>0</v>
      </c>
      <c r="AH48" s="118">
        <f>SUM(AE48:AG48)</f>
        <v>0</v>
      </c>
      <c r="AO48"/>
    </row>
    <row r="49" spans="1:41" ht="15.75" x14ac:dyDescent="0.25">
      <c r="A49" s="40">
        <v>2</v>
      </c>
      <c r="B49" s="40" t="s">
        <v>25</v>
      </c>
      <c r="C49" s="40">
        <v>2.4</v>
      </c>
      <c r="D49" s="80" t="str">
        <f>CONCATENATE(B49," ",C49)</f>
        <v>CM 2.4</v>
      </c>
      <c r="E49" s="51" t="s">
        <v>394</v>
      </c>
      <c r="F49" s="40" t="s">
        <v>337</v>
      </c>
      <c r="G49" s="40">
        <v>3.2</v>
      </c>
      <c r="H49" s="40">
        <v>3</v>
      </c>
      <c r="Y49" s="91">
        <v>3</v>
      </c>
      <c r="Z49" s="39" t="s">
        <v>551</v>
      </c>
      <c r="AA49" s="39" t="s">
        <v>47</v>
      </c>
      <c r="AB49" s="39">
        <v>3.2</v>
      </c>
      <c r="AC49" s="80" t="str">
        <f t="shared" si="1"/>
        <v>DQ 3.2</v>
      </c>
      <c r="AD49" s="66" t="str">
        <f t="shared" si="2"/>
        <v>NO</v>
      </c>
      <c r="AE49" s="40">
        <f t="shared" si="3"/>
        <v>0</v>
      </c>
      <c r="AF49" s="40">
        <f t="shared" si="4"/>
        <v>0</v>
      </c>
      <c r="AG49" s="40">
        <f t="shared" si="5"/>
        <v>0</v>
      </c>
      <c r="AH49" s="118">
        <f>SUM(AE49:AG49)</f>
        <v>0</v>
      </c>
      <c r="AO49"/>
    </row>
    <row r="50" spans="1:41" ht="15.75" x14ac:dyDescent="0.25">
      <c r="A50" s="39">
        <v>2</v>
      </c>
      <c r="B50" s="39" t="s">
        <v>25</v>
      </c>
      <c r="C50" s="39">
        <v>2.4</v>
      </c>
      <c r="D50" s="80" t="str">
        <f>CONCATENATE(B50," ",C50)</f>
        <v>CM 2.4</v>
      </c>
      <c r="E50" s="51" t="s">
        <v>394</v>
      </c>
      <c r="F50" s="40" t="s">
        <v>342</v>
      </c>
      <c r="G50" s="40">
        <v>4.2</v>
      </c>
      <c r="H50" s="40">
        <v>5</v>
      </c>
      <c r="Y50" s="91">
        <v>1</v>
      </c>
      <c r="Z50" s="39" t="s">
        <v>552</v>
      </c>
      <c r="AA50" s="39" t="s">
        <v>64</v>
      </c>
      <c r="AB50" s="39">
        <v>1.1000000000000001</v>
      </c>
      <c r="AC50" s="80" t="str">
        <f t="shared" si="1"/>
        <v>ESAF 1.1</v>
      </c>
      <c r="AD50" s="66" t="str">
        <f t="shared" si="2"/>
        <v>NO</v>
      </c>
      <c r="AE50" s="40">
        <f t="shared" si="3"/>
        <v>0</v>
      </c>
      <c r="AF50" s="40">
        <f t="shared" si="4"/>
        <v>0</v>
      </c>
      <c r="AG50" s="40">
        <f t="shared" si="5"/>
        <v>0</v>
      </c>
      <c r="AH50" s="118">
        <f>SUM(AE50:AG50)</f>
        <v>0</v>
      </c>
      <c r="AO50"/>
    </row>
    <row r="51" spans="1:41" ht="15.75" x14ac:dyDescent="0.25">
      <c r="A51" s="40">
        <v>2</v>
      </c>
      <c r="B51" s="40" t="s">
        <v>25</v>
      </c>
      <c r="C51" s="40">
        <v>2.4</v>
      </c>
      <c r="D51" s="80" t="str">
        <f>CONCATENATE(B51," ",C51)</f>
        <v>CM 2.4</v>
      </c>
      <c r="E51" s="51" t="s">
        <v>394</v>
      </c>
      <c r="F51" s="40" t="s">
        <v>342</v>
      </c>
      <c r="G51" s="40">
        <v>6.1</v>
      </c>
      <c r="H51" s="40">
        <v>2</v>
      </c>
      <c r="Y51" s="91">
        <v>1</v>
      </c>
      <c r="Z51" s="39" t="s">
        <v>552</v>
      </c>
      <c r="AA51" s="39" t="s">
        <v>64</v>
      </c>
      <c r="AB51" s="39">
        <v>1.2</v>
      </c>
      <c r="AC51" s="80" t="str">
        <f t="shared" si="1"/>
        <v>ESAF 1.2</v>
      </c>
      <c r="AD51" s="66" t="str">
        <f t="shared" si="2"/>
        <v>NO</v>
      </c>
      <c r="AE51" s="40">
        <f t="shared" si="3"/>
        <v>0</v>
      </c>
      <c r="AF51" s="40">
        <f t="shared" si="4"/>
        <v>0</v>
      </c>
      <c r="AG51" s="40">
        <f t="shared" si="5"/>
        <v>0</v>
      </c>
      <c r="AH51" s="118">
        <f>SUM(AE51:AG51)</f>
        <v>0</v>
      </c>
      <c r="AO51"/>
    </row>
    <row r="52" spans="1:41" ht="15.75" x14ac:dyDescent="0.25">
      <c r="A52" s="40">
        <v>2</v>
      </c>
      <c r="B52" s="40" t="s">
        <v>25</v>
      </c>
      <c r="C52" s="40">
        <v>2.5</v>
      </c>
      <c r="D52" s="80" t="str">
        <f>CONCATENATE(B52," ",C52)</f>
        <v>CM 2.5</v>
      </c>
      <c r="E52" s="51" t="s">
        <v>394</v>
      </c>
      <c r="F52" s="40" t="s">
        <v>321</v>
      </c>
      <c r="G52" s="40">
        <v>5.0999999999999996</v>
      </c>
      <c r="H52" s="40">
        <v>4</v>
      </c>
      <c r="Y52" s="91">
        <v>2</v>
      </c>
      <c r="Z52" s="39" t="s">
        <v>552</v>
      </c>
      <c r="AA52" s="39" t="s">
        <v>64</v>
      </c>
      <c r="AB52" s="39">
        <v>2.1</v>
      </c>
      <c r="AC52" s="80" t="str">
        <f t="shared" si="1"/>
        <v>ESAF 2.1</v>
      </c>
      <c r="AD52" s="66" t="str">
        <f t="shared" si="2"/>
        <v>NO</v>
      </c>
      <c r="AE52" s="40">
        <f t="shared" si="3"/>
        <v>0</v>
      </c>
      <c r="AF52" s="40">
        <f t="shared" si="4"/>
        <v>0</v>
      </c>
      <c r="AG52" s="40">
        <f t="shared" si="5"/>
        <v>0</v>
      </c>
      <c r="AH52" s="118">
        <f>SUM(AE52:AG52)</f>
        <v>0</v>
      </c>
      <c r="AO52"/>
    </row>
    <row r="53" spans="1:41" ht="15.75" x14ac:dyDescent="0.25">
      <c r="A53" s="40">
        <v>2</v>
      </c>
      <c r="B53" s="40" t="s">
        <v>25</v>
      </c>
      <c r="C53" s="40">
        <v>2.5</v>
      </c>
      <c r="D53" s="80" t="str">
        <f>CONCATENATE(B53," ",C53)</f>
        <v>CM 2.5</v>
      </c>
      <c r="E53" s="51" t="s">
        <v>394</v>
      </c>
      <c r="F53" s="40" t="s">
        <v>337</v>
      </c>
      <c r="G53" s="40">
        <v>1.1000000000000001</v>
      </c>
      <c r="H53" s="40" t="s">
        <v>434</v>
      </c>
      <c r="Y53" s="91">
        <v>2</v>
      </c>
      <c r="Z53" s="39" t="s">
        <v>552</v>
      </c>
      <c r="AA53" s="39" t="s">
        <v>64</v>
      </c>
      <c r="AB53" s="39">
        <v>2.2000000000000002</v>
      </c>
      <c r="AC53" s="80" t="str">
        <f t="shared" si="1"/>
        <v>ESAF 2.2</v>
      </c>
      <c r="AD53" s="66" t="str">
        <f t="shared" si="2"/>
        <v>NO</v>
      </c>
      <c r="AE53" s="40">
        <f t="shared" si="3"/>
        <v>0</v>
      </c>
      <c r="AF53" s="40">
        <f t="shared" si="4"/>
        <v>0</v>
      </c>
      <c r="AG53" s="40">
        <f t="shared" si="5"/>
        <v>0</v>
      </c>
      <c r="AH53" s="118">
        <f>SUM(AE53:AG53)</f>
        <v>0</v>
      </c>
      <c r="AO53"/>
    </row>
    <row r="54" spans="1:41" ht="15.75" x14ac:dyDescent="0.25">
      <c r="A54" s="40">
        <v>2</v>
      </c>
      <c r="B54" s="40" t="s">
        <v>25</v>
      </c>
      <c r="C54" s="40">
        <v>2.5</v>
      </c>
      <c r="D54" s="80" t="str">
        <f>CONCATENATE(B54," ",C54)</f>
        <v>CM 2.5</v>
      </c>
      <c r="E54" s="51" t="s">
        <v>394</v>
      </c>
      <c r="F54" s="40" t="s">
        <v>342</v>
      </c>
      <c r="G54" s="40">
        <v>4.2</v>
      </c>
      <c r="H54" s="40">
        <v>3</v>
      </c>
      <c r="Y54" s="91">
        <v>2</v>
      </c>
      <c r="Z54" s="39" t="s">
        <v>552</v>
      </c>
      <c r="AA54" s="39" t="s">
        <v>64</v>
      </c>
      <c r="AB54" s="39">
        <v>2.2999999999999998</v>
      </c>
      <c r="AC54" s="80" t="str">
        <f t="shared" si="1"/>
        <v>ESAF 2.3</v>
      </c>
      <c r="AD54" s="66" t="str">
        <f t="shared" si="2"/>
        <v>NO</v>
      </c>
      <c r="AE54" s="40">
        <f t="shared" si="3"/>
        <v>0</v>
      </c>
      <c r="AF54" s="40">
        <f t="shared" si="4"/>
        <v>0</v>
      </c>
      <c r="AG54" s="40">
        <f t="shared" si="5"/>
        <v>0</v>
      </c>
      <c r="AH54" s="118">
        <f>SUM(AE54:AG54)</f>
        <v>0</v>
      </c>
      <c r="AO54"/>
    </row>
    <row r="55" spans="1:41" ht="15.75" x14ac:dyDescent="0.25">
      <c r="A55" s="40">
        <v>2</v>
      </c>
      <c r="B55" s="40" t="s">
        <v>25</v>
      </c>
      <c r="C55" s="40">
        <v>2.5</v>
      </c>
      <c r="D55" s="80" t="str">
        <f>CONCATENATE(B55," ",C55)</f>
        <v>CM 2.5</v>
      </c>
      <c r="E55" s="51" t="s">
        <v>394</v>
      </c>
      <c r="F55" s="40" t="s">
        <v>342</v>
      </c>
      <c r="G55" s="40">
        <v>9.1999999999999993</v>
      </c>
      <c r="H55" s="40" t="s">
        <v>458</v>
      </c>
      <c r="Y55" s="91">
        <v>3</v>
      </c>
      <c r="Z55" s="39" t="s">
        <v>552</v>
      </c>
      <c r="AA55" s="39" t="s">
        <v>64</v>
      </c>
      <c r="AB55" s="39">
        <v>3.1</v>
      </c>
      <c r="AC55" s="80" t="str">
        <f t="shared" si="1"/>
        <v>ESAF 3.1</v>
      </c>
      <c r="AD55" s="66" t="str">
        <f t="shared" si="2"/>
        <v>NO</v>
      </c>
      <c r="AE55" s="40">
        <f t="shared" si="3"/>
        <v>0</v>
      </c>
      <c r="AF55" s="40">
        <f t="shared" si="4"/>
        <v>0</v>
      </c>
      <c r="AG55" s="40">
        <f t="shared" si="5"/>
        <v>0</v>
      </c>
      <c r="AH55" s="118">
        <f>SUM(AE55:AG55)</f>
        <v>0</v>
      </c>
      <c r="AO55"/>
    </row>
    <row r="56" spans="1:41" ht="15.75" x14ac:dyDescent="0.25">
      <c r="A56" s="40">
        <v>2</v>
      </c>
      <c r="B56" s="40" t="s">
        <v>25</v>
      </c>
      <c r="C56" s="40">
        <v>2.6</v>
      </c>
      <c r="D56" s="80" t="str">
        <f>CONCATENATE(B56," ",C56)</f>
        <v>CM 2.6</v>
      </c>
      <c r="E56" s="51" t="s">
        <v>394</v>
      </c>
      <c r="F56" s="40" t="s">
        <v>321</v>
      </c>
      <c r="G56" s="40">
        <v>3.3</v>
      </c>
      <c r="H56" s="40" t="s">
        <v>434</v>
      </c>
      <c r="Y56" s="91">
        <v>3</v>
      </c>
      <c r="Z56" s="39" t="s">
        <v>552</v>
      </c>
      <c r="AA56" s="39" t="s">
        <v>64</v>
      </c>
      <c r="AB56" s="39">
        <v>3.2</v>
      </c>
      <c r="AC56" s="80" t="str">
        <f t="shared" si="1"/>
        <v>ESAF 3.2</v>
      </c>
      <c r="AD56" s="66" t="str">
        <f t="shared" si="2"/>
        <v>NO</v>
      </c>
      <c r="AE56" s="40">
        <f t="shared" si="3"/>
        <v>0</v>
      </c>
      <c r="AF56" s="40">
        <f t="shared" si="4"/>
        <v>0</v>
      </c>
      <c r="AG56" s="40">
        <f t="shared" si="5"/>
        <v>0</v>
      </c>
      <c r="AH56" s="118">
        <f>SUM(AE56:AG56)</f>
        <v>0</v>
      </c>
      <c r="AO56"/>
    </row>
    <row r="57" spans="1:41" ht="15.75" x14ac:dyDescent="0.25">
      <c r="A57" s="40">
        <v>2</v>
      </c>
      <c r="B57" s="40" t="s">
        <v>25</v>
      </c>
      <c r="C57" s="40">
        <v>2.6</v>
      </c>
      <c r="D57" s="80" t="str">
        <f>CONCATENATE(B57," ",C57)</f>
        <v>CM 2.6</v>
      </c>
      <c r="E57" s="51" t="s">
        <v>394</v>
      </c>
      <c r="F57" s="40" t="s">
        <v>337</v>
      </c>
      <c r="G57" s="40">
        <v>3.1</v>
      </c>
      <c r="H57" s="40">
        <v>2</v>
      </c>
      <c r="Y57" s="91">
        <v>3</v>
      </c>
      <c r="Z57" s="39" t="s">
        <v>552</v>
      </c>
      <c r="AA57" s="39" t="s">
        <v>64</v>
      </c>
      <c r="AB57" s="39">
        <v>3.3</v>
      </c>
      <c r="AC57" s="80" t="str">
        <f t="shared" si="1"/>
        <v>ESAF 3.3</v>
      </c>
      <c r="AD57" s="66" t="str">
        <f t="shared" si="2"/>
        <v>NO</v>
      </c>
      <c r="AE57" s="40">
        <f t="shared" si="3"/>
        <v>0</v>
      </c>
      <c r="AF57" s="40">
        <f t="shared" si="4"/>
        <v>0</v>
      </c>
      <c r="AG57" s="40">
        <f t="shared" si="5"/>
        <v>0</v>
      </c>
      <c r="AH57" s="118">
        <f>SUM(AE57:AG57)</f>
        <v>0</v>
      </c>
      <c r="AO57"/>
    </row>
    <row r="58" spans="1:41" ht="15.75" x14ac:dyDescent="0.25">
      <c r="A58" s="40">
        <v>2</v>
      </c>
      <c r="B58" s="40" t="s">
        <v>33</v>
      </c>
      <c r="C58" s="40">
        <v>2.2999999999999998</v>
      </c>
      <c r="D58" s="80" t="str">
        <f>CONCATENATE(B58," ",C58)</f>
        <v>CONT 2.3</v>
      </c>
      <c r="E58" s="51" t="s">
        <v>394</v>
      </c>
      <c r="F58" s="40" t="s">
        <v>321</v>
      </c>
      <c r="G58" s="40">
        <v>2.1</v>
      </c>
      <c r="H58" s="40">
        <v>6</v>
      </c>
      <c r="Y58" s="91">
        <v>1</v>
      </c>
      <c r="Z58" s="39" t="s">
        <v>553</v>
      </c>
      <c r="AA58" s="39" t="s">
        <v>73</v>
      </c>
      <c r="AB58" s="39">
        <v>1.1000000000000001</v>
      </c>
      <c r="AC58" s="80" t="str">
        <f t="shared" si="1"/>
        <v>ESEC 1.1</v>
      </c>
      <c r="AD58" s="66" t="str">
        <f t="shared" si="2"/>
        <v>YES</v>
      </c>
      <c r="AE58" s="40">
        <f t="shared" si="3"/>
        <v>2</v>
      </c>
      <c r="AF58" s="40">
        <f t="shared" si="4"/>
        <v>0</v>
      </c>
      <c r="AG58" s="40">
        <f t="shared" si="5"/>
        <v>0</v>
      </c>
      <c r="AH58" s="118">
        <f>SUM(AE58:AG58)</f>
        <v>2</v>
      </c>
      <c r="AO58"/>
    </row>
    <row r="59" spans="1:41" ht="15.75" x14ac:dyDescent="0.25">
      <c r="A59" s="40">
        <v>1</v>
      </c>
      <c r="B59" s="40" t="s">
        <v>55</v>
      </c>
      <c r="C59" s="40">
        <v>1.2</v>
      </c>
      <c r="D59" s="80" t="str">
        <f>CONCATENATE(B59," ",C59)</f>
        <v>DAR 1.2</v>
      </c>
      <c r="E59" s="51" t="s">
        <v>394</v>
      </c>
      <c r="F59" s="40" t="s">
        <v>342</v>
      </c>
      <c r="G59" s="40">
        <v>1.2</v>
      </c>
      <c r="H59" s="40">
        <v>2</v>
      </c>
      <c r="Y59" s="91">
        <v>1</v>
      </c>
      <c r="Z59" s="39" t="s">
        <v>553</v>
      </c>
      <c r="AA59" s="39" t="s">
        <v>73</v>
      </c>
      <c r="AB59" s="39">
        <v>1.2</v>
      </c>
      <c r="AC59" s="80" t="str">
        <f t="shared" si="1"/>
        <v>ESEC 1.2</v>
      </c>
      <c r="AD59" s="66" t="str">
        <f t="shared" si="2"/>
        <v>YES</v>
      </c>
      <c r="AE59" s="40">
        <f t="shared" si="3"/>
        <v>0</v>
      </c>
      <c r="AF59" s="40">
        <f t="shared" si="4"/>
        <v>1</v>
      </c>
      <c r="AG59" s="40">
        <f t="shared" si="5"/>
        <v>0</v>
      </c>
      <c r="AH59" s="118">
        <f>SUM(AE59:AG59)</f>
        <v>1</v>
      </c>
      <c r="AO59"/>
    </row>
    <row r="60" spans="1:41" ht="15.75" x14ac:dyDescent="0.25">
      <c r="A60" s="40">
        <v>3</v>
      </c>
      <c r="B60" s="40" t="s">
        <v>55</v>
      </c>
      <c r="C60" s="40">
        <v>3.1</v>
      </c>
      <c r="D60" s="80" t="str">
        <f>CONCATENATE(B60," ",C60)</f>
        <v>DAR 3.1</v>
      </c>
      <c r="E60" s="51" t="s">
        <v>394</v>
      </c>
      <c r="F60" s="40" t="s">
        <v>321</v>
      </c>
      <c r="G60" s="40">
        <v>2.2999999999999998</v>
      </c>
      <c r="H60" s="40">
        <v>1</v>
      </c>
      <c r="Y60" s="91">
        <v>2</v>
      </c>
      <c r="Z60" s="39" t="s">
        <v>553</v>
      </c>
      <c r="AA60" s="39" t="s">
        <v>73</v>
      </c>
      <c r="AB60" s="39">
        <v>2.1</v>
      </c>
      <c r="AC60" s="80" t="str">
        <f t="shared" si="1"/>
        <v>ESEC 2.1</v>
      </c>
      <c r="AD60" s="66" t="str">
        <f t="shared" si="2"/>
        <v>YES</v>
      </c>
      <c r="AE60" s="40">
        <f t="shared" si="3"/>
        <v>0</v>
      </c>
      <c r="AF60" s="40">
        <f t="shared" si="4"/>
        <v>3</v>
      </c>
      <c r="AG60" s="40">
        <f t="shared" si="5"/>
        <v>0</v>
      </c>
      <c r="AH60" s="118">
        <f>SUM(AE60:AG60)</f>
        <v>3</v>
      </c>
      <c r="AO60"/>
    </row>
    <row r="61" spans="1:41" ht="15.75" x14ac:dyDescent="0.25">
      <c r="A61" s="40">
        <v>1</v>
      </c>
      <c r="B61" s="40" t="s">
        <v>40</v>
      </c>
      <c r="C61" s="40">
        <v>1.1000000000000001</v>
      </c>
      <c r="D61" s="80" t="str">
        <f>CONCATENATE(B61," ",C61)</f>
        <v>DM 1.1</v>
      </c>
      <c r="E61" s="51" t="s">
        <v>394</v>
      </c>
      <c r="F61" s="40" t="s">
        <v>342</v>
      </c>
      <c r="G61" s="40">
        <v>4.0999999999999996</v>
      </c>
      <c r="H61" s="40">
        <v>3</v>
      </c>
      <c r="Y61" s="91">
        <v>2</v>
      </c>
      <c r="Z61" s="39" t="s">
        <v>553</v>
      </c>
      <c r="AA61" s="39" t="s">
        <v>73</v>
      </c>
      <c r="AB61" s="39">
        <v>2.2000000000000002</v>
      </c>
      <c r="AC61" s="80" t="str">
        <f t="shared" si="1"/>
        <v>ESEC 2.2</v>
      </c>
      <c r="AD61" s="66" t="str">
        <f t="shared" si="2"/>
        <v>YES</v>
      </c>
      <c r="AE61" s="40">
        <f t="shared" si="3"/>
        <v>0</v>
      </c>
      <c r="AF61" s="40">
        <f t="shared" si="4"/>
        <v>1</v>
      </c>
      <c r="AG61" s="40">
        <f t="shared" si="5"/>
        <v>0</v>
      </c>
      <c r="AH61" s="118">
        <f>SUM(AE61:AG61)</f>
        <v>1</v>
      </c>
      <c r="AO61"/>
    </row>
    <row r="62" spans="1:41" ht="15.75" x14ac:dyDescent="0.25">
      <c r="A62" s="40">
        <v>1</v>
      </c>
      <c r="B62" s="40" t="s">
        <v>40</v>
      </c>
      <c r="C62" s="40">
        <v>1.2</v>
      </c>
      <c r="D62" s="80" t="str">
        <f>CONCATENATE(B62," ",C62)</f>
        <v>DM 1.2</v>
      </c>
      <c r="E62" s="51" t="s">
        <v>394</v>
      </c>
      <c r="F62" s="40" t="s">
        <v>337</v>
      </c>
      <c r="G62" s="40">
        <v>1.1000000000000001</v>
      </c>
      <c r="H62" s="40">
        <v>3</v>
      </c>
      <c r="Y62" s="91">
        <v>2</v>
      </c>
      <c r="Z62" s="39" t="s">
        <v>553</v>
      </c>
      <c r="AA62" s="39" t="s">
        <v>73</v>
      </c>
      <c r="AB62" s="39">
        <v>2.2999999999999998</v>
      </c>
      <c r="AC62" s="80" t="str">
        <f t="shared" si="1"/>
        <v>ESEC 2.3</v>
      </c>
      <c r="AD62" s="66" t="str">
        <f t="shared" si="2"/>
        <v>YES</v>
      </c>
      <c r="AE62" s="40">
        <f t="shared" si="3"/>
        <v>1</v>
      </c>
      <c r="AF62" s="40">
        <f t="shared" si="4"/>
        <v>1</v>
      </c>
      <c r="AG62" s="40">
        <f t="shared" si="5"/>
        <v>0</v>
      </c>
      <c r="AH62" s="118">
        <f>SUM(AE62:AG62)</f>
        <v>2</v>
      </c>
      <c r="AO62"/>
    </row>
    <row r="63" spans="1:41" ht="15.75" x14ac:dyDescent="0.25">
      <c r="A63" s="40">
        <v>1</v>
      </c>
      <c r="B63" s="40" t="s">
        <v>40</v>
      </c>
      <c r="C63" s="40">
        <v>1.2</v>
      </c>
      <c r="D63" s="80" t="str">
        <f>CONCATENATE(B63," ",C63)</f>
        <v>DM 1.2</v>
      </c>
      <c r="E63" s="51" t="s">
        <v>394</v>
      </c>
      <c r="F63" s="40" t="s">
        <v>337</v>
      </c>
      <c r="G63" s="40">
        <v>3.1</v>
      </c>
      <c r="H63" s="40">
        <v>1</v>
      </c>
      <c r="Y63" s="91">
        <v>2</v>
      </c>
      <c r="Z63" s="39" t="s">
        <v>553</v>
      </c>
      <c r="AA63" s="39" t="s">
        <v>73</v>
      </c>
      <c r="AB63" s="39">
        <v>2.4</v>
      </c>
      <c r="AC63" s="80" t="str">
        <f t="shared" si="1"/>
        <v>ESEC 2.4</v>
      </c>
      <c r="AD63" s="66" t="str">
        <f t="shared" si="2"/>
        <v>YES</v>
      </c>
      <c r="AE63" s="40">
        <f t="shared" si="3"/>
        <v>1</v>
      </c>
      <c r="AF63" s="40">
        <f t="shared" si="4"/>
        <v>3</v>
      </c>
      <c r="AG63" s="40">
        <f t="shared" si="5"/>
        <v>1</v>
      </c>
      <c r="AH63" s="118">
        <f>SUM(AE63:AG63)</f>
        <v>5</v>
      </c>
      <c r="AO63"/>
    </row>
    <row r="64" spans="1:41" ht="15.75" x14ac:dyDescent="0.25">
      <c r="A64" s="40">
        <v>2</v>
      </c>
      <c r="B64" s="40" t="s">
        <v>40</v>
      </c>
      <c r="C64" s="40">
        <v>2.1</v>
      </c>
      <c r="D64" s="80" t="str">
        <f>CONCATENATE(B64," ",C64)</f>
        <v>DM 2.1</v>
      </c>
      <c r="E64" s="51" t="s">
        <v>394</v>
      </c>
      <c r="F64" s="40" t="s">
        <v>321</v>
      </c>
      <c r="G64" s="40">
        <v>4.0999999999999996</v>
      </c>
      <c r="H64" s="40" t="s">
        <v>473</v>
      </c>
      <c r="Y64" s="91">
        <v>3</v>
      </c>
      <c r="Z64" s="39" t="s">
        <v>553</v>
      </c>
      <c r="AA64" s="39" t="s">
        <v>73</v>
      </c>
      <c r="AB64" s="39">
        <v>3.1</v>
      </c>
      <c r="AC64" s="80" t="str">
        <f t="shared" si="1"/>
        <v>ESEC 3.1</v>
      </c>
      <c r="AD64" s="66" t="str">
        <f t="shared" si="2"/>
        <v>YES</v>
      </c>
      <c r="AE64" s="40">
        <f t="shared" si="3"/>
        <v>0</v>
      </c>
      <c r="AF64" s="40">
        <f t="shared" si="4"/>
        <v>9</v>
      </c>
      <c r="AG64" s="40">
        <f t="shared" si="5"/>
        <v>0</v>
      </c>
      <c r="AH64" s="118">
        <f>SUM(AE64:AG64)</f>
        <v>9</v>
      </c>
      <c r="AO64"/>
    </row>
    <row r="65" spans="1:41" ht="15.75" x14ac:dyDescent="0.25">
      <c r="A65" s="40">
        <v>2</v>
      </c>
      <c r="B65" s="40" t="s">
        <v>40</v>
      </c>
      <c r="C65" s="40">
        <v>2.1</v>
      </c>
      <c r="D65" s="80" t="str">
        <f>CONCATENATE(B65," ",C65)</f>
        <v>DM 2.1</v>
      </c>
      <c r="E65" s="51" t="s">
        <v>394</v>
      </c>
      <c r="F65" s="40" t="s">
        <v>321</v>
      </c>
      <c r="G65" s="40">
        <v>4.2</v>
      </c>
      <c r="H65" s="40">
        <v>1</v>
      </c>
      <c r="Y65" s="91">
        <v>3</v>
      </c>
      <c r="Z65" s="39" t="s">
        <v>553</v>
      </c>
      <c r="AA65" s="39" t="s">
        <v>73</v>
      </c>
      <c r="AB65" s="39">
        <v>3.2</v>
      </c>
      <c r="AC65" s="80" t="str">
        <f t="shared" si="1"/>
        <v>ESEC 3.2</v>
      </c>
      <c r="AD65" s="66" t="str">
        <f t="shared" si="2"/>
        <v>YES</v>
      </c>
      <c r="AE65" s="40">
        <f t="shared" si="3"/>
        <v>2</v>
      </c>
      <c r="AF65" s="40">
        <f t="shared" si="4"/>
        <v>3</v>
      </c>
      <c r="AG65" s="40">
        <f t="shared" si="5"/>
        <v>1</v>
      </c>
      <c r="AH65" s="118">
        <f>SUM(AE65:AG65)</f>
        <v>6</v>
      </c>
      <c r="AO65"/>
    </row>
    <row r="66" spans="1:41" ht="15.75" x14ac:dyDescent="0.25">
      <c r="A66" s="40">
        <v>2</v>
      </c>
      <c r="B66" s="40" t="s">
        <v>40</v>
      </c>
      <c r="C66" s="40">
        <v>2.1</v>
      </c>
      <c r="D66" s="80" t="str">
        <f>CONCATENATE(B66," ",C66)</f>
        <v>DM 2.1</v>
      </c>
      <c r="E66" s="51" t="s">
        <v>394</v>
      </c>
      <c r="F66" s="40" t="s">
        <v>342</v>
      </c>
      <c r="G66" s="40">
        <v>1.2</v>
      </c>
      <c r="H66" s="40">
        <v>2</v>
      </c>
      <c r="Y66" s="91">
        <v>3</v>
      </c>
      <c r="Z66" s="39" t="s">
        <v>553</v>
      </c>
      <c r="AA66" s="39" t="s">
        <v>73</v>
      </c>
      <c r="AB66" s="39">
        <v>3.3</v>
      </c>
      <c r="AC66" s="80" t="str">
        <f t="shared" si="1"/>
        <v>ESEC 3.3</v>
      </c>
      <c r="AD66" s="66" t="str">
        <f t="shared" si="2"/>
        <v>YES</v>
      </c>
      <c r="AE66" s="40">
        <f t="shared" si="3"/>
        <v>0</v>
      </c>
      <c r="AF66" s="40">
        <f t="shared" si="4"/>
        <v>2</v>
      </c>
      <c r="AG66" s="40">
        <f t="shared" si="5"/>
        <v>0</v>
      </c>
      <c r="AH66" s="118">
        <f>SUM(AE66:AG66)</f>
        <v>2</v>
      </c>
      <c r="AO66"/>
    </row>
    <row r="67" spans="1:41" ht="15.75" x14ac:dyDescent="0.25">
      <c r="A67" s="40">
        <v>2</v>
      </c>
      <c r="B67" s="40" t="s">
        <v>40</v>
      </c>
      <c r="C67" s="40">
        <v>2.1</v>
      </c>
      <c r="D67" s="80" t="str">
        <f>CONCATENATE(B67," ",C67)</f>
        <v>DM 2.1</v>
      </c>
      <c r="E67" s="51" t="s">
        <v>394</v>
      </c>
      <c r="F67" s="40" t="s">
        <v>363</v>
      </c>
      <c r="G67" s="40">
        <v>2.2000000000000002</v>
      </c>
      <c r="H67" s="40">
        <v>5</v>
      </c>
      <c r="Y67" s="91">
        <v>1</v>
      </c>
      <c r="Z67" s="39" t="s">
        <v>549</v>
      </c>
      <c r="AA67" s="39" t="s">
        <v>90</v>
      </c>
      <c r="AB67" s="39">
        <v>1.1000000000000001</v>
      </c>
      <c r="AC67" s="80" t="str">
        <f t="shared" si="1"/>
        <v>EST 1.1</v>
      </c>
      <c r="AD67" s="66" t="str">
        <f t="shared" si="2"/>
        <v>NO</v>
      </c>
      <c r="AE67" s="40">
        <f t="shared" si="3"/>
        <v>0</v>
      </c>
      <c r="AF67" s="40">
        <f t="shared" si="4"/>
        <v>0</v>
      </c>
      <c r="AG67" s="40">
        <f t="shared" si="5"/>
        <v>0</v>
      </c>
      <c r="AH67" s="118">
        <f>SUM(AE67:AG67)</f>
        <v>0</v>
      </c>
      <c r="AO67"/>
    </row>
    <row r="68" spans="1:41" ht="15.75" x14ac:dyDescent="0.25">
      <c r="A68" s="40">
        <v>3</v>
      </c>
      <c r="B68" s="40" t="s">
        <v>40</v>
      </c>
      <c r="C68" s="40">
        <v>3.1</v>
      </c>
      <c r="D68" s="80" t="str">
        <f>CONCATENATE(B68," ",C68)</f>
        <v>DM 3.1</v>
      </c>
      <c r="E68" s="51" t="s">
        <v>394</v>
      </c>
      <c r="F68" s="40" t="s">
        <v>321</v>
      </c>
      <c r="G68" s="40">
        <v>3.3</v>
      </c>
      <c r="H68" s="40" t="s">
        <v>436</v>
      </c>
      <c r="Y68" s="91">
        <v>2</v>
      </c>
      <c r="Z68" s="39" t="s">
        <v>549</v>
      </c>
      <c r="AA68" s="39" t="s">
        <v>90</v>
      </c>
      <c r="AB68" s="39">
        <v>2.1</v>
      </c>
      <c r="AC68" s="80" t="str">
        <f t="shared" ref="AC68:AC131" si="10">CONCATENATE(AA68," ",AB68)</f>
        <v>EST 2.1</v>
      </c>
      <c r="AD68" s="66" t="str">
        <f t="shared" ref="AD68:AD131" si="11">IF(AH68&gt;0, "YES", "NO")</f>
        <v>NO</v>
      </c>
      <c r="AE68" s="40">
        <f t="shared" ref="AE68:AE131" si="12">COUNTIFS($D$3:$D$441,$AC68,$E$3:$E$441,$J$3)</f>
        <v>0</v>
      </c>
      <c r="AF68" s="40">
        <f t="shared" ref="AF68:AF131" si="13">COUNTIFS($D$3:$D$441,$AC68,$E$3:$E$441,$J$4)</f>
        <v>0</v>
      </c>
      <c r="AG68" s="40">
        <f t="shared" ref="AG68:AG131" si="14">COUNTIFS($D$3:$D$441,$AC68,$E$3:$E$441,$J$5)</f>
        <v>0</v>
      </c>
      <c r="AH68" s="118">
        <f>SUM(AE68:AG68)</f>
        <v>0</v>
      </c>
      <c r="AO68"/>
    </row>
    <row r="69" spans="1:41" ht="15.75" x14ac:dyDescent="0.25">
      <c r="A69" s="40">
        <v>3</v>
      </c>
      <c r="B69" s="40" t="s">
        <v>40</v>
      </c>
      <c r="C69" s="40">
        <v>3.1</v>
      </c>
      <c r="D69" s="80" t="str">
        <f>CONCATENATE(B69," ",C69)</f>
        <v>DM 3.1</v>
      </c>
      <c r="E69" s="51" t="s">
        <v>394</v>
      </c>
      <c r="F69" s="40" t="s">
        <v>337</v>
      </c>
      <c r="G69" s="40">
        <v>3.1</v>
      </c>
      <c r="H69" s="40" t="s">
        <v>434</v>
      </c>
      <c r="Y69" s="91">
        <v>2</v>
      </c>
      <c r="Z69" s="39" t="s">
        <v>549</v>
      </c>
      <c r="AA69" s="39" t="s">
        <v>90</v>
      </c>
      <c r="AB69" s="39">
        <v>2.2000000000000002</v>
      </c>
      <c r="AC69" s="80" t="str">
        <f t="shared" si="10"/>
        <v>EST 2.2</v>
      </c>
      <c r="AD69" s="66" t="str">
        <f t="shared" si="11"/>
        <v>NO</v>
      </c>
      <c r="AE69" s="40">
        <f t="shared" si="12"/>
        <v>0</v>
      </c>
      <c r="AF69" s="40">
        <f t="shared" si="13"/>
        <v>0</v>
      </c>
      <c r="AG69" s="40">
        <f t="shared" si="14"/>
        <v>0</v>
      </c>
      <c r="AH69" s="118">
        <f>SUM(AE69:AG69)</f>
        <v>0</v>
      </c>
      <c r="AO69"/>
    </row>
    <row r="70" spans="1:41" ht="15.75" x14ac:dyDescent="0.25">
      <c r="A70" s="40">
        <v>3</v>
      </c>
      <c r="B70" s="40" t="s">
        <v>40</v>
      </c>
      <c r="C70" s="40">
        <v>3.1</v>
      </c>
      <c r="D70" s="80" t="str">
        <f>CONCATENATE(B70," ",C70)</f>
        <v>DM 3.1</v>
      </c>
      <c r="E70" s="51" t="s">
        <v>394</v>
      </c>
      <c r="F70" s="40" t="s">
        <v>342</v>
      </c>
      <c r="G70" s="40">
        <v>1.1000000000000001</v>
      </c>
      <c r="H70" s="40">
        <v>4</v>
      </c>
      <c r="Y70" s="91">
        <v>2</v>
      </c>
      <c r="Z70" s="39" t="s">
        <v>549</v>
      </c>
      <c r="AA70" s="39" t="s">
        <v>90</v>
      </c>
      <c r="AB70" s="39">
        <v>2.2999999999999998</v>
      </c>
      <c r="AC70" s="80" t="str">
        <f t="shared" si="10"/>
        <v>EST 2.3</v>
      </c>
      <c r="AD70" s="66" t="str">
        <f t="shared" si="11"/>
        <v>NO</v>
      </c>
      <c r="AE70" s="40">
        <f t="shared" si="12"/>
        <v>0</v>
      </c>
      <c r="AF70" s="40">
        <f t="shared" si="13"/>
        <v>0</v>
      </c>
      <c r="AG70" s="40">
        <f t="shared" si="14"/>
        <v>0</v>
      </c>
      <c r="AH70" s="118">
        <f>SUM(AE70:AG70)</f>
        <v>0</v>
      </c>
      <c r="AO70"/>
    </row>
    <row r="71" spans="1:41" ht="15.75" x14ac:dyDescent="0.25">
      <c r="A71" s="40">
        <v>1</v>
      </c>
      <c r="B71" s="40" t="s">
        <v>73</v>
      </c>
      <c r="C71" s="40">
        <v>1.2</v>
      </c>
      <c r="D71" s="80" t="str">
        <f>CONCATENATE(B71," ",C71)</f>
        <v>ESEC 1.2</v>
      </c>
      <c r="E71" s="51" t="s">
        <v>394</v>
      </c>
      <c r="F71" s="40" t="s">
        <v>321</v>
      </c>
      <c r="G71" s="40">
        <v>3.2</v>
      </c>
      <c r="H71" s="40">
        <v>1</v>
      </c>
      <c r="Y71" s="91">
        <v>3</v>
      </c>
      <c r="Z71" s="39" t="s">
        <v>549</v>
      </c>
      <c r="AA71" s="39" t="s">
        <v>90</v>
      </c>
      <c r="AB71" s="39">
        <v>3.1</v>
      </c>
      <c r="AC71" s="80" t="str">
        <f t="shared" si="10"/>
        <v>EST 3.1</v>
      </c>
      <c r="AD71" s="66" t="str">
        <f t="shared" si="11"/>
        <v>NO</v>
      </c>
      <c r="AE71" s="40">
        <f t="shared" si="12"/>
        <v>0</v>
      </c>
      <c r="AF71" s="40">
        <f t="shared" si="13"/>
        <v>0</v>
      </c>
      <c r="AG71" s="40">
        <f t="shared" si="14"/>
        <v>0</v>
      </c>
      <c r="AH71" s="118">
        <f>SUM(AE71:AG71)</f>
        <v>0</v>
      </c>
      <c r="AO71"/>
    </row>
    <row r="72" spans="1:41" ht="15.75" x14ac:dyDescent="0.25">
      <c r="A72" s="40">
        <v>2</v>
      </c>
      <c r="B72" s="40" t="s">
        <v>73</v>
      </c>
      <c r="C72" s="40">
        <v>2.1</v>
      </c>
      <c r="D72" s="80" t="str">
        <f>CONCATENATE(B72," ",C72)</f>
        <v>ESEC 2.1</v>
      </c>
      <c r="E72" s="51" t="s">
        <v>394</v>
      </c>
      <c r="F72" s="40" t="s">
        <v>321</v>
      </c>
      <c r="G72" s="40">
        <v>1.1000000000000001</v>
      </c>
      <c r="H72" s="40" t="s">
        <v>436</v>
      </c>
      <c r="Y72" s="91">
        <v>3</v>
      </c>
      <c r="Z72" s="39" t="s">
        <v>549</v>
      </c>
      <c r="AA72" s="39" t="s">
        <v>90</v>
      </c>
      <c r="AB72" s="39">
        <v>3.2</v>
      </c>
      <c r="AC72" s="80" t="str">
        <f t="shared" si="10"/>
        <v>EST 3.2</v>
      </c>
      <c r="AD72" s="66" t="str">
        <f t="shared" si="11"/>
        <v>NO</v>
      </c>
      <c r="AE72" s="40">
        <f t="shared" si="12"/>
        <v>0</v>
      </c>
      <c r="AF72" s="40">
        <f t="shared" si="13"/>
        <v>0</v>
      </c>
      <c r="AG72" s="40">
        <f t="shared" si="14"/>
        <v>0</v>
      </c>
      <c r="AH72" s="118">
        <f>SUM(AE72:AG72)</f>
        <v>0</v>
      </c>
      <c r="AO72"/>
    </row>
    <row r="73" spans="1:41" ht="15.75" x14ac:dyDescent="0.25">
      <c r="A73" s="40">
        <v>2</v>
      </c>
      <c r="B73" s="40" t="s">
        <v>73</v>
      </c>
      <c r="C73" s="40">
        <v>2.1</v>
      </c>
      <c r="D73" s="80" t="str">
        <f>CONCATENATE(B73," ",C73)</f>
        <v>ESEC 2.1</v>
      </c>
      <c r="E73" s="51" t="s">
        <v>394</v>
      </c>
      <c r="F73" s="40" t="s">
        <v>321</v>
      </c>
      <c r="G73" s="40">
        <v>1.2</v>
      </c>
      <c r="H73" s="40">
        <v>6</v>
      </c>
      <c r="Y73" s="91">
        <v>1</v>
      </c>
      <c r="Z73" s="39" t="s">
        <v>554</v>
      </c>
      <c r="AA73" s="39" t="s">
        <v>83</v>
      </c>
      <c r="AB73" s="39">
        <v>1.1000000000000001</v>
      </c>
      <c r="AC73" s="80" t="str">
        <f t="shared" si="10"/>
        <v>EVW 1.1</v>
      </c>
      <c r="AD73" s="66" t="str">
        <f t="shared" si="11"/>
        <v>NO</v>
      </c>
      <c r="AE73" s="40">
        <f t="shared" si="12"/>
        <v>0</v>
      </c>
      <c r="AF73" s="40">
        <f t="shared" si="13"/>
        <v>0</v>
      </c>
      <c r="AG73" s="40">
        <f t="shared" si="14"/>
        <v>0</v>
      </c>
      <c r="AH73" s="118">
        <f>SUM(AE73:AG73)</f>
        <v>0</v>
      </c>
      <c r="AO73"/>
    </row>
    <row r="74" spans="1:41" ht="15.75" x14ac:dyDescent="0.25">
      <c r="A74" s="40">
        <v>2</v>
      </c>
      <c r="B74" s="40" t="s">
        <v>73</v>
      </c>
      <c r="C74" s="40">
        <v>2.1</v>
      </c>
      <c r="D74" s="80" t="str">
        <f>CONCATENATE(B74," ",C74)</f>
        <v>ESEC 2.1</v>
      </c>
      <c r="E74" s="51" t="s">
        <v>394</v>
      </c>
      <c r="F74" s="40" t="s">
        <v>342</v>
      </c>
      <c r="G74" s="40">
        <v>1.2</v>
      </c>
      <c r="H74" s="40">
        <v>3</v>
      </c>
      <c r="Y74" s="91">
        <v>1</v>
      </c>
      <c r="Z74" s="39" t="s">
        <v>554</v>
      </c>
      <c r="AA74" s="39" t="s">
        <v>83</v>
      </c>
      <c r="AB74" s="39">
        <v>1.2</v>
      </c>
      <c r="AC74" s="80" t="str">
        <f t="shared" si="10"/>
        <v>EVW 1.2</v>
      </c>
      <c r="AD74" s="66" t="str">
        <f t="shared" si="11"/>
        <v>NO</v>
      </c>
      <c r="AE74" s="40">
        <f t="shared" si="12"/>
        <v>0</v>
      </c>
      <c r="AF74" s="40">
        <f t="shared" si="13"/>
        <v>0</v>
      </c>
      <c r="AG74" s="40">
        <f t="shared" si="14"/>
        <v>0</v>
      </c>
      <c r="AH74" s="118">
        <f>SUM(AE74:AG74)</f>
        <v>0</v>
      </c>
      <c r="AO74"/>
    </row>
    <row r="75" spans="1:41" ht="15.75" x14ac:dyDescent="0.25">
      <c r="A75" s="40">
        <v>2</v>
      </c>
      <c r="B75" s="40" t="s">
        <v>73</v>
      </c>
      <c r="C75" s="40">
        <v>2.2000000000000002</v>
      </c>
      <c r="D75" s="80" t="str">
        <f>CONCATENATE(B75," ",C75)</f>
        <v>ESEC 2.2</v>
      </c>
      <c r="E75" s="51" t="s">
        <v>394</v>
      </c>
      <c r="F75" s="40" t="s">
        <v>321</v>
      </c>
      <c r="G75" s="40">
        <v>1.1000000000000001</v>
      </c>
      <c r="H75" s="40" t="s">
        <v>437</v>
      </c>
      <c r="Y75" s="91">
        <v>2</v>
      </c>
      <c r="Z75" s="39" t="s">
        <v>554</v>
      </c>
      <c r="AA75" s="39" t="s">
        <v>83</v>
      </c>
      <c r="AB75" s="39">
        <v>2.1</v>
      </c>
      <c r="AC75" s="80" t="str">
        <f t="shared" si="10"/>
        <v>EVW 2.1</v>
      </c>
      <c r="AD75" s="66" t="str">
        <f t="shared" si="11"/>
        <v>NO</v>
      </c>
      <c r="AE75" s="40">
        <f t="shared" si="12"/>
        <v>0</v>
      </c>
      <c r="AF75" s="40">
        <f t="shared" si="13"/>
        <v>0</v>
      </c>
      <c r="AG75" s="40">
        <f t="shared" si="14"/>
        <v>0</v>
      </c>
      <c r="AH75" s="118">
        <f>SUM(AE75:AG75)</f>
        <v>0</v>
      </c>
      <c r="AO75"/>
    </row>
    <row r="76" spans="1:41" ht="15.75" x14ac:dyDescent="0.25">
      <c r="A76" s="40">
        <v>2</v>
      </c>
      <c r="B76" s="40" t="s">
        <v>73</v>
      </c>
      <c r="C76" s="40">
        <v>2.2999999999999998</v>
      </c>
      <c r="D76" s="80" t="str">
        <f>CONCATENATE(B76," ",C76)</f>
        <v>ESEC 2.3</v>
      </c>
      <c r="E76" s="51" t="s">
        <v>394</v>
      </c>
      <c r="F76" s="40" t="s">
        <v>342</v>
      </c>
      <c r="G76" s="40">
        <v>5.0999999999999996</v>
      </c>
      <c r="H76" s="40">
        <v>6</v>
      </c>
      <c r="Y76" s="91">
        <v>2</v>
      </c>
      <c r="Z76" s="39" t="s">
        <v>554</v>
      </c>
      <c r="AA76" s="39" t="s">
        <v>83</v>
      </c>
      <c r="AB76" s="39">
        <v>2.2000000000000002</v>
      </c>
      <c r="AC76" s="80" t="str">
        <f t="shared" si="10"/>
        <v>EVW 2.2</v>
      </c>
      <c r="AD76" s="66" t="str">
        <f t="shared" si="11"/>
        <v>NO</v>
      </c>
      <c r="AE76" s="40">
        <f t="shared" si="12"/>
        <v>0</v>
      </c>
      <c r="AF76" s="40">
        <f t="shared" si="13"/>
        <v>0</v>
      </c>
      <c r="AG76" s="40">
        <f t="shared" si="14"/>
        <v>0</v>
      </c>
      <c r="AH76" s="118">
        <f>SUM(AE76:AG76)</f>
        <v>0</v>
      </c>
      <c r="AO76"/>
    </row>
    <row r="77" spans="1:41" ht="18" customHeight="1" x14ac:dyDescent="0.25">
      <c r="A77" s="40">
        <v>2</v>
      </c>
      <c r="B77" s="40" t="s">
        <v>73</v>
      </c>
      <c r="C77" s="40">
        <v>2.4</v>
      </c>
      <c r="D77" s="80" t="str">
        <f>CONCATENATE(B77," ",C77)</f>
        <v>ESEC 2.4</v>
      </c>
      <c r="E77" s="51" t="s">
        <v>394</v>
      </c>
      <c r="F77" s="40" t="s">
        <v>321</v>
      </c>
      <c r="G77" s="40">
        <v>5.0999999999999996</v>
      </c>
      <c r="H77" s="40" t="s">
        <v>517</v>
      </c>
      <c r="Y77" s="91">
        <v>3</v>
      </c>
      <c r="Z77" s="39" t="s">
        <v>554</v>
      </c>
      <c r="AA77" s="39" t="s">
        <v>83</v>
      </c>
      <c r="AB77" s="39">
        <v>3.1</v>
      </c>
      <c r="AC77" s="80" t="str">
        <f t="shared" si="10"/>
        <v>EVW 3.1</v>
      </c>
      <c r="AD77" s="66" t="str">
        <f t="shared" si="11"/>
        <v>NO</v>
      </c>
      <c r="AE77" s="40">
        <f t="shared" si="12"/>
        <v>0</v>
      </c>
      <c r="AF77" s="40">
        <f t="shared" si="13"/>
        <v>0</v>
      </c>
      <c r="AG77" s="40">
        <f t="shared" si="14"/>
        <v>0</v>
      </c>
      <c r="AH77" s="118">
        <f>SUM(AE77:AG77)</f>
        <v>0</v>
      </c>
      <c r="AO77"/>
    </row>
    <row r="78" spans="1:41" ht="15.75" x14ac:dyDescent="0.25">
      <c r="A78" s="40">
        <v>3</v>
      </c>
      <c r="B78" s="40" t="s">
        <v>73</v>
      </c>
      <c r="C78" s="40">
        <v>2.4</v>
      </c>
      <c r="D78" s="80" t="str">
        <f>CONCATENATE(B78," ",C78)</f>
        <v>ESEC 2.4</v>
      </c>
      <c r="E78" s="51" t="s">
        <v>394</v>
      </c>
      <c r="F78" s="40" t="s">
        <v>342</v>
      </c>
      <c r="G78" s="40">
        <v>1.3</v>
      </c>
      <c r="H78" s="40">
        <v>2</v>
      </c>
      <c r="Y78" s="91">
        <v>3</v>
      </c>
      <c r="Z78" s="39" t="s">
        <v>554</v>
      </c>
      <c r="AA78" s="39" t="s">
        <v>83</v>
      </c>
      <c r="AB78" s="39">
        <v>3.2</v>
      </c>
      <c r="AC78" s="80" t="str">
        <f t="shared" si="10"/>
        <v>EVW 3.2</v>
      </c>
      <c r="AD78" s="66" t="str">
        <f t="shared" si="11"/>
        <v>NO</v>
      </c>
      <c r="AE78" s="40">
        <f t="shared" si="12"/>
        <v>0</v>
      </c>
      <c r="AF78" s="40">
        <f t="shared" si="13"/>
        <v>0</v>
      </c>
      <c r="AG78" s="40">
        <f t="shared" si="14"/>
        <v>0</v>
      </c>
      <c r="AH78" s="118">
        <f>SUM(AE78:AG78)</f>
        <v>0</v>
      </c>
      <c r="AO78"/>
    </row>
    <row r="79" spans="1:41" ht="15.75" x14ac:dyDescent="0.25">
      <c r="A79" s="40">
        <v>3</v>
      </c>
      <c r="B79" s="40" t="s">
        <v>73</v>
      </c>
      <c r="C79" s="40">
        <v>2.4</v>
      </c>
      <c r="D79" s="80" t="str">
        <f>CONCATENATE(B79," ",C79)</f>
        <v>ESEC 2.4</v>
      </c>
      <c r="E79" s="51" t="s">
        <v>394</v>
      </c>
      <c r="F79" s="40" t="s">
        <v>342</v>
      </c>
      <c r="G79" s="40">
        <v>4.4000000000000004</v>
      </c>
      <c r="H79" s="40">
        <v>2</v>
      </c>
      <c r="Y79" s="91">
        <v>1</v>
      </c>
      <c r="Z79" s="39" t="s">
        <v>549</v>
      </c>
      <c r="AA79" s="39" t="s">
        <v>97</v>
      </c>
      <c r="AB79" s="39">
        <v>1.1000000000000001</v>
      </c>
      <c r="AC79" s="80" t="str">
        <f t="shared" si="10"/>
        <v>GOV 1.1</v>
      </c>
      <c r="AD79" s="66" t="str">
        <f t="shared" si="11"/>
        <v>YES</v>
      </c>
      <c r="AE79" s="40">
        <f t="shared" si="12"/>
        <v>0</v>
      </c>
      <c r="AF79" s="40">
        <f t="shared" si="13"/>
        <v>1</v>
      </c>
      <c r="AG79" s="40">
        <f t="shared" si="14"/>
        <v>0</v>
      </c>
      <c r="AH79" s="118">
        <f>SUM(AE79:AG79)</f>
        <v>1</v>
      </c>
      <c r="AO79"/>
    </row>
    <row r="80" spans="1:41" ht="15.75" x14ac:dyDescent="0.25">
      <c r="A80" s="40">
        <v>3</v>
      </c>
      <c r="B80" s="40" t="s">
        <v>73</v>
      </c>
      <c r="C80" s="40">
        <v>3.1</v>
      </c>
      <c r="D80" s="80" t="str">
        <f>CONCATENATE(B80," ",C80)</f>
        <v>ESEC 3.1</v>
      </c>
      <c r="E80" s="51" t="s">
        <v>394</v>
      </c>
      <c r="F80" s="40" t="s">
        <v>321</v>
      </c>
      <c r="G80" s="40">
        <v>1.1000000000000001</v>
      </c>
      <c r="H80" s="40" t="s">
        <v>435</v>
      </c>
      <c r="Y80" s="91">
        <v>2</v>
      </c>
      <c r="Z80" s="39" t="s">
        <v>549</v>
      </c>
      <c r="AA80" s="39" t="s">
        <v>97</v>
      </c>
      <c r="AB80" s="39">
        <v>2.1</v>
      </c>
      <c r="AC80" s="80" t="str">
        <f t="shared" si="10"/>
        <v>GOV 2.1</v>
      </c>
      <c r="AD80" s="66" t="str">
        <f t="shared" si="11"/>
        <v>YES</v>
      </c>
      <c r="AE80" s="40">
        <f t="shared" si="12"/>
        <v>0</v>
      </c>
      <c r="AF80" s="40">
        <f t="shared" si="13"/>
        <v>1</v>
      </c>
      <c r="AG80" s="40">
        <f t="shared" si="14"/>
        <v>0</v>
      </c>
      <c r="AH80" s="118">
        <f>SUM(AE80:AG80)</f>
        <v>1</v>
      </c>
      <c r="AO80"/>
    </row>
    <row r="81" spans="1:41" ht="15.75" x14ac:dyDescent="0.25">
      <c r="A81" s="40">
        <v>3</v>
      </c>
      <c r="B81" s="40" t="s">
        <v>73</v>
      </c>
      <c r="C81" s="40">
        <v>3.1</v>
      </c>
      <c r="D81" s="80" t="str">
        <f>CONCATENATE(B81," ",C81)</f>
        <v>ESEC 3.1</v>
      </c>
      <c r="E81" s="51" t="s">
        <v>394</v>
      </c>
      <c r="F81" s="40" t="s">
        <v>321</v>
      </c>
      <c r="G81" s="40">
        <v>1.2</v>
      </c>
      <c r="H81" s="40" t="s">
        <v>438</v>
      </c>
      <c r="Y81" s="91">
        <v>2</v>
      </c>
      <c r="Z81" s="39" t="s">
        <v>549</v>
      </c>
      <c r="AA81" s="39" t="s">
        <v>97</v>
      </c>
      <c r="AB81" s="39">
        <v>2.2000000000000002</v>
      </c>
      <c r="AC81" s="80" t="str">
        <f t="shared" si="10"/>
        <v>GOV 2.2</v>
      </c>
      <c r="AD81" s="66" t="str">
        <f t="shared" si="11"/>
        <v>YES</v>
      </c>
      <c r="AE81" s="40">
        <f t="shared" si="12"/>
        <v>0</v>
      </c>
      <c r="AF81" s="40">
        <f t="shared" si="13"/>
        <v>2</v>
      </c>
      <c r="AG81" s="40">
        <f t="shared" si="14"/>
        <v>0</v>
      </c>
      <c r="AH81" s="118">
        <f>SUM(AE81:AG81)</f>
        <v>2</v>
      </c>
      <c r="AO81"/>
    </row>
    <row r="82" spans="1:41" ht="15.75" x14ac:dyDescent="0.25">
      <c r="A82" s="40">
        <v>3</v>
      </c>
      <c r="B82" s="40" t="s">
        <v>73</v>
      </c>
      <c r="C82" s="40">
        <v>3.1</v>
      </c>
      <c r="D82" s="80" t="str">
        <f>CONCATENATE(B82," ",C82)</f>
        <v>ESEC 3.1</v>
      </c>
      <c r="E82" s="51" t="s">
        <v>394</v>
      </c>
      <c r="F82" s="40" t="s">
        <v>321</v>
      </c>
      <c r="G82" s="40">
        <v>1.3</v>
      </c>
      <c r="H82" s="40">
        <v>5</v>
      </c>
      <c r="Y82" s="91">
        <v>2</v>
      </c>
      <c r="Z82" s="39" t="s">
        <v>549</v>
      </c>
      <c r="AA82" s="39" t="s">
        <v>97</v>
      </c>
      <c r="AB82" s="39">
        <v>2.2999999999999998</v>
      </c>
      <c r="AC82" s="80" t="str">
        <f t="shared" si="10"/>
        <v>GOV 2.3</v>
      </c>
      <c r="AD82" s="66" t="str">
        <f t="shared" si="11"/>
        <v>YES</v>
      </c>
      <c r="AE82" s="40">
        <f t="shared" si="12"/>
        <v>0</v>
      </c>
      <c r="AF82" s="40">
        <f t="shared" si="13"/>
        <v>1</v>
      </c>
      <c r="AG82" s="40">
        <f t="shared" si="14"/>
        <v>0</v>
      </c>
      <c r="AH82" s="118">
        <f>SUM(AE82:AG82)</f>
        <v>1</v>
      </c>
      <c r="AO82"/>
    </row>
    <row r="83" spans="1:41" ht="15.75" x14ac:dyDescent="0.25">
      <c r="A83" s="40">
        <v>3</v>
      </c>
      <c r="B83" s="40" t="s">
        <v>73</v>
      </c>
      <c r="C83" s="40">
        <v>3.1</v>
      </c>
      <c r="D83" s="80" t="str">
        <f>CONCATENATE(B83," ",C83)</f>
        <v>ESEC 3.1</v>
      </c>
      <c r="E83" s="51" t="s">
        <v>394</v>
      </c>
      <c r="F83" s="40" t="s">
        <v>321</v>
      </c>
      <c r="G83" s="40">
        <v>2.1</v>
      </c>
      <c r="H83" s="40" t="s">
        <v>440</v>
      </c>
      <c r="Y83" s="91">
        <v>2</v>
      </c>
      <c r="Z83" s="39" t="s">
        <v>549</v>
      </c>
      <c r="AA83" s="39" t="s">
        <v>97</v>
      </c>
      <c r="AB83" s="39">
        <v>2.4</v>
      </c>
      <c r="AC83" s="80" t="str">
        <f t="shared" si="10"/>
        <v>GOV 2.4</v>
      </c>
      <c r="AD83" s="66" t="str">
        <f t="shared" si="11"/>
        <v>YES</v>
      </c>
      <c r="AE83" s="40">
        <f t="shared" si="12"/>
        <v>0</v>
      </c>
      <c r="AF83" s="40">
        <f t="shared" si="13"/>
        <v>1</v>
      </c>
      <c r="AG83" s="40">
        <f t="shared" si="14"/>
        <v>0</v>
      </c>
      <c r="AH83" s="118">
        <f>SUM(AE83:AG83)</f>
        <v>1</v>
      </c>
      <c r="AO83"/>
    </row>
    <row r="84" spans="1:41" ht="15.75" x14ac:dyDescent="0.25">
      <c r="A84" s="40">
        <v>3</v>
      </c>
      <c r="B84" s="40" t="s">
        <v>73</v>
      </c>
      <c r="C84" s="40">
        <v>3.1</v>
      </c>
      <c r="D84" s="80" t="str">
        <f>CONCATENATE(B84," ",C84)</f>
        <v>ESEC 3.1</v>
      </c>
      <c r="E84" s="51" t="s">
        <v>394</v>
      </c>
      <c r="F84" s="40" t="s">
        <v>321</v>
      </c>
      <c r="G84" s="40">
        <v>2.1</v>
      </c>
      <c r="H84" s="40" t="s">
        <v>436</v>
      </c>
      <c r="Y84" s="91">
        <v>3</v>
      </c>
      <c r="Z84" s="39" t="s">
        <v>549</v>
      </c>
      <c r="AA84" s="39" t="s">
        <v>97</v>
      </c>
      <c r="AB84" s="39">
        <v>3.1</v>
      </c>
      <c r="AC84" s="80" t="str">
        <f t="shared" si="10"/>
        <v>GOV 3.1</v>
      </c>
      <c r="AD84" s="66" t="str">
        <f t="shared" si="11"/>
        <v>NO</v>
      </c>
      <c r="AE84" s="40">
        <f t="shared" si="12"/>
        <v>0</v>
      </c>
      <c r="AF84" s="40">
        <f t="shared" si="13"/>
        <v>0</v>
      </c>
      <c r="AG84" s="40">
        <f t="shared" si="14"/>
        <v>0</v>
      </c>
      <c r="AH84" s="118">
        <f>SUM(AE84:AG84)</f>
        <v>0</v>
      </c>
      <c r="AO84"/>
    </row>
    <row r="85" spans="1:41" ht="15.75" x14ac:dyDescent="0.25">
      <c r="A85" s="39">
        <v>3</v>
      </c>
      <c r="B85" s="39" t="s">
        <v>73</v>
      </c>
      <c r="C85" s="39">
        <v>3.1</v>
      </c>
      <c r="D85" s="80" t="str">
        <f>CONCATENATE(B85," ",C85)</f>
        <v>ESEC 3.1</v>
      </c>
      <c r="E85" s="51" t="s">
        <v>394</v>
      </c>
      <c r="F85" s="40" t="s">
        <v>321</v>
      </c>
      <c r="G85" s="40">
        <v>5.0999999999999996</v>
      </c>
      <c r="H85" s="40" t="s">
        <v>463</v>
      </c>
      <c r="Y85" s="91">
        <v>3</v>
      </c>
      <c r="Z85" s="39" t="s">
        <v>549</v>
      </c>
      <c r="AA85" s="39" t="s">
        <v>97</v>
      </c>
      <c r="AB85" s="39">
        <v>3.2</v>
      </c>
      <c r="AC85" s="80" t="str">
        <f t="shared" si="10"/>
        <v>GOV 3.2</v>
      </c>
      <c r="AD85" s="66" t="str">
        <f t="shared" si="11"/>
        <v>NO</v>
      </c>
      <c r="AE85" s="40">
        <f t="shared" si="12"/>
        <v>0</v>
      </c>
      <c r="AF85" s="40">
        <f t="shared" si="13"/>
        <v>0</v>
      </c>
      <c r="AG85" s="40">
        <f t="shared" si="14"/>
        <v>0</v>
      </c>
      <c r="AH85" s="118">
        <f>SUM(AE85:AG85)</f>
        <v>0</v>
      </c>
      <c r="AO85"/>
    </row>
    <row r="86" spans="1:41" ht="15.75" x14ac:dyDescent="0.25">
      <c r="A86" s="40">
        <v>3</v>
      </c>
      <c r="B86" s="40" t="s">
        <v>73</v>
      </c>
      <c r="C86" s="40">
        <v>3.1</v>
      </c>
      <c r="D86" s="80" t="str">
        <f>CONCATENATE(B86," ",C86)</f>
        <v>ESEC 3.1</v>
      </c>
      <c r="E86" s="51" t="s">
        <v>394</v>
      </c>
      <c r="F86" s="40" t="s">
        <v>342</v>
      </c>
      <c r="G86" s="40">
        <v>1.1000000000000001</v>
      </c>
      <c r="H86" s="40" t="s">
        <v>437</v>
      </c>
      <c r="Y86" s="91">
        <v>4</v>
      </c>
      <c r="Z86" s="39" t="s">
        <v>549</v>
      </c>
      <c r="AA86" s="39" t="s">
        <v>97</v>
      </c>
      <c r="AB86" s="39">
        <v>4.0999999999999996</v>
      </c>
      <c r="AC86" s="80" t="str">
        <f t="shared" si="10"/>
        <v>GOV 4.1</v>
      </c>
      <c r="AD86" s="66" t="str">
        <f t="shared" si="11"/>
        <v>NO</v>
      </c>
      <c r="AE86" s="40">
        <f t="shared" si="12"/>
        <v>0</v>
      </c>
      <c r="AF86" s="40">
        <f t="shared" si="13"/>
        <v>0</v>
      </c>
      <c r="AG86" s="40">
        <f t="shared" si="14"/>
        <v>0</v>
      </c>
      <c r="AH86" s="118">
        <f>SUM(AE86:AG86)</f>
        <v>0</v>
      </c>
      <c r="AO86"/>
    </row>
    <row r="87" spans="1:41" ht="15.75" x14ac:dyDescent="0.25">
      <c r="A87" s="40">
        <v>3</v>
      </c>
      <c r="B87" s="40" t="s">
        <v>73</v>
      </c>
      <c r="C87" s="40">
        <v>3.1</v>
      </c>
      <c r="D87" s="80" t="str">
        <f>CONCATENATE(B87," ",C87)</f>
        <v>ESEC 3.1</v>
      </c>
      <c r="E87" s="51" t="s">
        <v>394</v>
      </c>
      <c r="F87" s="40" t="s">
        <v>342</v>
      </c>
      <c r="G87" s="40">
        <v>1.3</v>
      </c>
      <c r="H87" s="40" t="s">
        <v>437</v>
      </c>
      <c r="Y87" s="91">
        <v>1</v>
      </c>
      <c r="Z87" s="39" t="s">
        <v>549</v>
      </c>
      <c r="AA87" s="39" t="s">
        <v>106</v>
      </c>
      <c r="AB87" s="39">
        <v>1.1000000000000001</v>
      </c>
      <c r="AC87" s="80" t="str">
        <f t="shared" si="10"/>
        <v>II 1.1</v>
      </c>
      <c r="AD87" s="66" t="str">
        <f t="shared" si="11"/>
        <v>NO</v>
      </c>
      <c r="AE87" s="40">
        <f t="shared" si="12"/>
        <v>0</v>
      </c>
      <c r="AF87" s="40">
        <f t="shared" si="13"/>
        <v>0</v>
      </c>
      <c r="AG87" s="40">
        <f t="shared" si="14"/>
        <v>0</v>
      </c>
      <c r="AH87" s="118">
        <f>SUM(AE87:AG87)</f>
        <v>0</v>
      </c>
      <c r="AO87"/>
    </row>
    <row r="88" spans="1:41" ht="15.75" x14ac:dyDescent="0.25">
      <c r="A88" s="39">
        <v>3</v>
      </c>
      <c r="B88" s="39" t="s">
        <v>73</v>
      </c>
      <c r="C88" s="39">
        <v>3.1</v>
      </c>
      <c r="D88" s="80" t="str">
        <f>CONCATENATE(B88," ",C88)</f>
        <v>ESEC 3.1</v>
      </c>
      <c r="E88" s="51" t="s">
        <v>394</v>
      </c>
      <c r="F88" s="40" t="s">
        <v>363</v>
      </c>
      <c r="G88" s="40">
        <v>1.3</v>
      </c>
      <c r="H88" s="40">
        <v>4</v>
      </c>
      <c r="Y88" s="91">
        <v>2</v>
      </c>
      <c r="Z88" s="39" t="s">
        <v>549</v>
      </c>
      <c r="AA88" s="39" t="s">
        <v>106</v>
      </c>
      <c r="AB88" s="39">
        <v>2.1</v>
      </c>
      <c r="AC88" s="80" t="str">
        <f t="shared" si="10"/>
        <v>II 2.1</v>
      </c>
      <c r="AD88" s="66" t="str">
        <f t="shared" si="11"/>
        <v>NO</v>
      </c>
      <c r="AE88" s="40">
        <f t="shared" si="12"/>
        <v>0</v>
      </c>
      <c r="AF88" s="40">
        <f t="shared" si="13"/>
        <v>0</v>
      </c>
      <c r="AG88" s="40">
        <f t="shared" si="14"/>
        <v>0</v>
      </c>
      <c r="AH88" s="118">
        <f>SUM(AE88:AG88)</f>
        <v>0</v>
      </c>
      <c r="AO88"/>
    </row>
    <row r="89" spans="1:41" ht="15.75" x14ac:dyDescent="0.25">
      <c r="A89" s="40">
        <v>3</v>
      </c>
      <c r="B89" s="40" t="s">
        <v>73</v>
      </c>
      <c r="C89" s="40">
        <v>3.2</v>
      </c>
      <c r="D89" s="80" t="str">
        <f>CONCATENATE(B89," ",C89)</f>
        <v>ESEC 3.2</v>
      </c>
      <c r="E89" s="51" t="s">
        <v>394</v>
      </c>
      <c r="F89" s="40" t="s">
        <v>321</v>
      </c>
      <c r="G89" s="40">
        <v>4.2</v>
      </c>
      <c r="H89" s="40">
        <v>4</v>
      </c>
      <c r="Y89" s="91">
        <v>2</v>
      </c>
      <c r="Z89" s="39" t="s">
        <v>549</v>
      </c>
      <c r="AA89" s="39" t="s">
        <v>106</v>
      </c>
      <c r="AB89" s="39">
        <v>2.2000000000000002</v>
      </c>
      <c r="AC89" s="80" t="str">
        <f t="shared" si="10"/>
        <v>II 2.2</v>
      </c>
      <c r="AD89" s="66" t="str">
        <f t="shared" si="11"/>
        <v>YES</v>
      </c>
      <c r="AE89" s="40">
        <f t="shared" si="12"/>
        <v>0</v>
      </c>
      <c r="AF89" s="40">
        <f t="shared" si="13"/>
        <v>1</v>
      </c>
      <c r="AG89" s="40">
        <f t="shared" si="14"/>
        <v>0</v>
      </c>
      <c r="AH89" s="118">
        <f>SUM(AE89:AG89)</f>
        <v>1</v>
      </c>
      <c r="AO89"/>
    </row>
    <row r="90" spans="1:41" ht="15.75" x14ac:dyDescent="0.25">
      <c r="A90" s="40">
        <v>3</v>
      </c>
      <c r="B90" s="40" t="s">
        <v>73</v>
      </c>
      <c r="C90" s="40">
        <v>3.2</v>
      </c>
      <c r="D90" s="80" t="str">
        <f>CONCATENATE(B90," ",C90)</f>
        <v>ESEC 3.2</v>
      </c>
      <c r="E90" s="51" t="s">
        <v>394</v>
      </c>
      <c r="F90" s="40" t="s">
        <v>321</v>
      </c>
      <c r="G90" s="40">
        <v>5.0999999999999996</v>
      </c>
      <c r="H90" s="40" t="s">
        <v>518</v>
      </c>
      <c r="Y90" s="91">
        <v>3</v>
      </c>
      <c r="Z90" s="39" t="s">
        <v>549</v>
      </c>
      <c r="AA90" s="39" t="s">
        <v>106</v>
      </c>
      <c r="AB90" s="39">
        <v>3.1</v>
      </c>
      <c r="AC90" s="80" t="str">
        <f t="shared" si="10"/>
        <v>II 3.1</v>
      </c>
      <c r="AD90" s="66" t="str">
        <f t="shared" si="11"/>
        <v>NO</v>
      </c>
      <c r="AE90" s="40">
        <f t="shared" si="12"/>
        <v>0</v>
      </c>
      <c r="AF90" s="40">
        <f t="shared" si="13"/>
        <v>0</v>
      </c>
      <c r="AG90" s="40">
        <f t="shared" si="14"/>
        <v>0</v>
      </c>
      <c r="AH90" s="118">
        <f>SUM(AE90:AG90)</f>
        <v>0</v>
      </c>
      <c r="AO90"/>
    </row>
    <row r="91" spans="1:41" ht="15.75" x14ac:dyDescent="0.25">
      <c r="A91" s="40">
        <v>3</v>
      </c>
      <c r="B91" s="40" t="s">
        <v>73</v>
      </c>
      <c r="C91" s="40">
        <v>3.2</v>
      </c>
      <c r="D91" s="80" t="str">
        <f>CONCATENATE(B91," ",C91)</f>
        <v>ESEC 3.2</v>
      </c>
      <c r="E91" s="51" t="s">
        <v>394</v>
      </c>
      <c r="F91" s="40" t="s">
        <v>342</v>
      </c>
      <c r="G91" s="40">
        <v>4.2</v>
      </c>
      <c r="H91" s="40" t="s">
        <v>434</v>
      </c>
      <c r="Y91" s="91">
        <v>3</v>
      </c>
      <c r="Z91" s="39" t="s">
        <v>549</v>
      </c>
      <c r="AA91" s="39" t="s">
        <v>106</v>
      </c>
      <c r="AB91" s="39">
        <v>3.2</v>
      </c>
      <c r="AC91" s="80" t="str">
        <f t="shared" si="10"/>
        <v>II 3.2</v>
      </c>
      <c r="AD91" s="66" t="str">
        <f t="shared" si="11"/>
        <v>NO</v>
      </c>
      <c r="AE91" s="40">
        <f t="shared" si="12"/>
        <v>0</v>
      </c>
      <c r="AF91" s="40">
        <f t="shared" si="13"/>
        <v>0</v>
      </c>
      <c r="AG91" s="40">
        <f t="shared" si="14"/>
        <v>0</v>
      </c>
      <c r="AH91" s="118">
        <f>SUM(AE91:AG91)</f>
        <v>0</v>
      </c>
      <c r="AO91"/>
    </row>
    <row r="92" spans="1:41" ht="15.75" x14ac:dyDescent="0.25">
      <c r="A92" s="40">
        <v>3</v>
      </c>
      <c r="B92" s="40" t="s">
        <v>73</v>
      </c>
      <c r="C92" s="40">
        <v>3.3</v>
      </c>
      <c r="D92" s="80" t="str">
        <f>CONCATENATE(B92," ",C92)</f>
        <v>ESEC 3.3</v>
      </c>
      <c r="E92" s="51" t="s">
        <v>394</v>
      </c>
      <c r="F92" s="40" t="s">
        <v>321</v>
      </c>
      <c r="G92" s="40">
        <v>4.0999999999999996</v>
      </c>
      <c r="H92" s="40" t="s">
        <v>442</v>
      </c>
      <c r="Y92" s="91">
        <v>3</v>
      </c>
      <c r="Z92" s="39" t="s">
        <v>549</v>
      </c>
      <c r="AA92" s="39" t="s">
        <v>106</v>
      </c>
      <c r="AB92" s="39">
        <v>3.3</v>
      </c>
      <c r="AC92" s="80" t="str">
        <f t="shared" si="10"/>
        <v>II 3.3</v>
      </c>
      <c r="AD92" s="66" t="str">
        <f t="shared" si="11"/>
        <v>YES</v>
      </c>
      <c r="AE92" s="40">
        <f t="shared" si="12"/>
        <v>0</v>
      </c>
      <c r="AF92" s="40">
        <f t="shared" si="13"/>
        <v>1</v>
      </c>
      <c r="AG92" s="40">
        <f t="shared" si="14"/>
        <v>1</v>
      </c>
      <c r="AH92" s="118">
        <f>SUM(AE92:AG92)</f>
        <v>2</v>
      </c>
      <c r="AO92"/>
    </row>
    <row r="93" spans="1:41" ht="15.75" x14ac:dyDescent="0.25">
      <c r="A93" s="40">
        <v>3</v>
      </c>
      <c r="B93" s="40" t="s">
        <v>73</v>
      </c>
      <c r="C93" s="40">
        <v>3.3</v>
      </c>
      <c r="D93" s="80" t="str">
        <f>CONCATENATE(B93," ",C93)</f>
        <v>ESEC 3.3</v>
      </c>
      <c r="E93" s="51" t="s">
        <v>394</v>
      </c>
      <c r="F93" s="40" t="s">
        <v>342</v>
      </c>
      <c r="G93" s="40">
        <v>5.0999999999999996</v>
      </c>
      <c r="H93" s="40" t="s">
        <v>476</v>
      </c>
      <c r="Y93" s="91">
        <v>4</v>
      </c>
      <c r="Z93" s="39" t="s">
        <v>549</v>
      </c>
      <c r="AA93" s="39" t="s">
        <v>106</v>
      </c>
      <c r="AB93" s="39">
        <v>4.0999999999999996</v>
      </c>
      <c r="AC93" s="80" t="str">
        <f t="shared" si="10"/>
        <v>II 4.1</v>
      </c>
      <c r="AD93" s="66" t="str">
        <f t="shared" si="11"/>
        <v>NO</v>
      </c>
      <c r="AE93" s="40">
        <f t="shared" si="12"/>
        <v>0</v>
      </c>
      <c r="AF93" s="40">
        <f t="shared" si="13"/>
        <v>0</v>
      </c>
      <c r="AG93" s="40">
        <f t="shared" si="14"/>
        <v>0</v>
      </c>
      <c r="AH93" s="118">
        <f>SUM(AE93:AG93)</f>
        <v>0</v>
      </c>
      <c r="AO93"/>
    </row>
    <row r="94" spans="1:41" ht="15.75" x14ac:dyDescent="0.25">
      <c r="A94" s="40">
        <v>1</v>
      </c>
      <c r="B94" s="40" t="s">
        <v>97</v>
      </c>
      <c r="C94" s="40">
        <v>1.1000000000000001</v>
      </c>
      <c r="D94" s="80" t="str">
        <f>CONCATENATE(B94," ",C94)</f>
        <v>GOV 1.1</v>
      </c>
      <c r="E94" s="51" t="s">
        <v>394</v>
      </c>
      <c r="F94" s="40" t="s">
        <v>321</v>
      </c>
      <c r="G94" s="40">
        <v>2.2999999999999998</v>
      </c>
      <c r="H94" s="40">
        <v>3</v>
      </c>
      <c r="Y94" s="91">
        <v>1</v>
      </c>
      <c r="Z94" s="39" t="s">
        <v>550</v>
      </c>
      <c r="AA94" s="39" t="s">
        <v>114</v>
      </c>
      <c r="AB94" s="39">
        <v>1.1000000000000001</v>
      </c>
      <c r="AC94" s="80" t="str">
        <f t="shared" si="10"/>
        <v>IRP 1.1</v>
      </c>
      <c r="AD94" s="66" t="str">
        <f t="shared" si="11"/>
        <v>NO</v>
      </c>
      <c r="AE94" s="40">
        <f t="shared" si="12"/>
        <v>0</v>
      </c>
      <c r="AF94" s="40">
        <f t="shared" si="13"/>
        <v>0</v>
      </c>
      <c r="AG94" s="40">
        <f t="shared" si="14"/>
        <v>0</v>
      </c>
      <c r="AH94" s="118">
        <f>SUM(AE94:AG94)</f>
        <v>0</v>
      </c>
      <c r="AO94"/>
    </row>
    <row r="95" spans="1:41" ht="15.75" x14ac:dyDescent="0.25">
      <c r="A95" s="40">
        <v>2</v>
      </c>
      <c r="B95" s="40" t="s">
        <v>97</v>
      </c>
      <c r="C95" s="40">
        <v>2.1</v>
      </c>
      <c r="D95" s="80" t="str">
        <f>CONCATENATE(B95," ",C95)</f>
        <v>GOV 2.1</v>
      </c>
      <c r="E95" s="51" t="s">
        <v>394</v>
      </c>
      <c r="F95" s="40" t="s">
        <v>342</v>
      </c>
      <c r="G95" s="40">
        <v>1.2</v>
      </c>
      <c r="H95" s="40" t="s">
        <v>437</v>
      </c>
      <c r="Y95" s="91">
        <v>2</v>
      </c>
      <c r="Z95" s="39" t="s">
        <v>550</v>
      </c>
      <c r="AA95" s="39" t="s">
        <v>114</v>
      </c>
      <c r="AB95" s="39">
        <v>2.1</v>
      </c>
      <c r="AC95" s="80" t="str">
        <f t="shared" si="10"/>
        <v>IRP 2.1</v>
      </c>
      <c r="AD95" s="66" t="str">
        <f t="shared" si="11"/>
        <v>YES</v>
      </c>
      <c r="AE95" s="40">
        <f t="shared" si="12"/>
        <v>1</v>
      </c>
      <c r="AF95" s="40">
        <f t="shared" si="13"/>
        <v>2</v>
      </c>
      <c r="AG95" s="40">
        <f t="shared" si="14"/>
        <v>0</v>
      </c>
      <c r="AH95" s="118">
        <f>SUM(AE95:AG95)</f>
        <v>3</v>
      </c>
      <c r="AO95"/>
    </row>
    <row r="96" spans="1:41" ht="15.75" x14ac:dyDescent="0.25">
      <c r="A96" s="40">
        <v>2</v>
      </c>
      <c r="B96" s="40" t="s">
        <v>97</v>
      </c>
      <c r="C96" s="40">
        <v>2.2000000000000002</v>
      </c>
      <c r="D96" s="80" t="str">
        <f>CONCATENATE(B96," ",C96)</f>
        <v>GOV 2.2</v>
      </c>
      <c r="E96" s="51" t="s">
        <v>394</v>
      </c>
      <c r="F96" s="40" t="s">
        <v>321</v>
      </c>
      <c r="G96" s="40">
        <v>2.1</v>
      </c>
      <c r="H96" s="40" t="s">
        <v>439</v>
      </c>
      <c r="Y96" s="91">
        <v>2</v>
      </c>
      <c r="Z96" s="39" t="s">
        <v>550</v>
      </c>
      <c r="AA96" s="39" t="s">
        <v>114</v>
      </c>
      <c r="AB96" s="39">
        <v>2.2000000000000002</v>
      </c>
      <c r="AC96" s="80" t="str">
        <f t="shared" si="10"/>
        <v>IRP 2.2</v>
      </c>
      <c r="AD96" s="66" t="str">
        <f t="shared" si="11"/>
        <v>NO</v>
      </c>
      <c r="AE96" s="40">
        <f t="shared" si="12"/>
        <v>0</v>
      </c>
      <c r="AF96" s="40">
        <f t="shared" si="13"/>
        <v>0</v>
      </c>
      <c r="AG96" s="40">
        <f t="shared" si="14"/>
        <v>0</v>
      </c>
      <c r="AH96" s="118">
        <f>SUM(AE96:AG96)</f>
        <v>0</v>
      </c>
      <c r="AO96"/>
    </row>
    <row r="97" spans="1:41" ht="15.75" x14ac:dyDescent="0.25">
      <c r="A97" s="40">
        <v>2</v>
      </c>
      <c r="B97" s="40" t="s">
        <v>97</v>
      </c>
      <c r="C97" s="40">
        <v>2.2000000000000002</v>
      </c>
      <c r="D97" s="80" t="str">
        <f>CONCATENATE(B97," ",C97)</f>
        <v>GOV 2.2</v>
      </c>
      <c r="E97" s="51" t="s">
        <v>394</v>
      </c>
      <c r="F97" s="40" t="s">
        <v>321</v>
      </c>
      <c r="G97" s="40">
        <v>2.2999999999999998</v>
      </c>
      <c r="H97" s="40">
        <v>3</v>
      </c>
      <c r="Y97" s="91">
        <v>2</v>
      </c>
      <c r="Z97" s="39" t="s">
        <v>550</v>
      </c>
      <c r="AA97" s="39" t="s">
        <v>114</v>
      </c>
      <c r="AB97" s="39">
        <v>2.2999999999999998</v>
      </c>
      <c r="AC97" s="80" t="str">
        <f t="shared" si="10"/>
        <v>IRP 2.3</v>
      </c>
      <c r="AD97" s="66" t="str">
        <f t="shared" si="11"/>
        <v>YES</v>
      </c>
      <c r="AE97" s="40">
        <f t="shared" si="12"/>
        <v>0</v>
      </c>
      <c r="AF97" s="40">
        <f t="shared" si="13"/>
        <v>1</v>
      </c>
      <c r="AG97" s="40">
        <f t="shared" si="14"/>
        <v>0</v>
      </c>
      <c r="AH97" s="118">
        <f>SUM(AE97:AG97)</f>
        <v>1</v>
      </c>
      <c r="AO97"/>
    </row>
    <row r="98" spans="1:41" ht="15.75" x14ac:dyDescent="0.25">
      <c r="A98" s="40">
        <v>2</v>
      </c>
      <c r="B98" s="40" t="s">
        <v>97</v>
      </c>
      <c r="C98" s="40">
        <v>2.2999999999999998</v>
      </c>
      <c r="D98" s="80" t="str">
        <f>CONCATENATE(B98," ",C98)</f>
        <v>GOV 2.3</v>
      </c>
      <c r="E98" s="51" t="s">
        <v>394</v>
      </c>
      <c r="F98" s="40" t="s">
        <v>363</v>
      </c>
      <c r="G98" s="40">
        <v>1.3</v>
      </c>
      <c r="H98" s="40" t="s">
        <v>437</v>
      </c>
      <c r="Y98" s="91">
        <v>3</v>
      </c>
      <c r="Z98" s="39" t="s">
        <v>550</v>
      </c>
      <c r="AA98" s="39" t="s">
        <v>114</v>
      </c>
      <c r="AB98" s="39">
        <v>3.1</v>
      </c>
      <c r="AC98" s="80" t="str">
        <f t="shared" si="10"/>
        <v>IRP 3.1</v>
      </c>
      <c r="AD98" s="66" t="str">
        <f t="shared" si="11"/>
        <v>YES</v>
      </c>
      <c r="AE98" s="40">
        <f t="shared" si="12"/>
        <v>1</v>
      </c>
      <c r="AF98" s="40">
        <f t="shared" si="13"/>
        <v>1</v>
      </c>
      <c r="AG98" s="40">
        <f t="shared" si="14"/>
        <v>0</v>
      </c>
      <c r="AH98" s="118">
        <f>SUM(AE98:AG98)</f>
        <v>2</v>
      </c>
      <c r="AO98"/>
    </row>
    <row r="99" spans="1:41" ht="15.75" x14ac:dyDescent="0.25">
      <c r="A99" s="40">
        <v>2</v>
      </c>
      <c r="B99" s="40" t="s">
        <v>97</v>
      </c>
      <c r="C99" s="40">
        <v>2.4</v>
      </c>
      <c r="D99" s="80" t="str">
        <f>CONCATENATE(B99," ",C99)</f>
        <v>GOV 2.4</v>
      </c>
      <c r="E99" s="51" t="s">
        <v>394</v>
      </c>
      <c r="F99" s="40" t="s">
        <v>321</v>
      </c>
      <c r="G99" s="40">
        <v>2.2999999999999998</v>
      </c>
      <c r="H99" s="40">
        <v>1</v>
      </c>
      <c r="Y99" s="91">
        <v>3</v>
      </c>
      <c r="Z99" s="39" t="s">
        <v>550</v>
      </c>
      <c r="AA99" s="39" t="s">
        <v>114</v>
      </c>
      <c r="AB99" s="39">
        <v>3.2</v>
      </c>
      <c r="AC99" s="80" t="str">
        <f t="shared" si="10"/>
        <v>IRP 3.2</v>
      </c>
      <c r="AD99" s="66" t="str">
        <f t="shared" si="11"/>
        <v>YES</v>
      </c>
      <c r="AE99" s="40">
        <f t="shared" si="12"/>
        <v>1</v>
      </c>
      <c r="AF99" s="40">
        <f t="shared" si="13"/>
        <v>2</v>
      </c>
      <c r="AG99" s="40">
        <f t="shared" si="14"/>
        <v>0</v>
      </c>
      <c r="AH99" s="118">
        <f>SUM(AE99:AG99)</f>
        <v>3</v>
      </c>
      <c r="AO99"/>
    </row>
    <row r="100" spans="1:41" ht="15.75" x14ac:dyDescent="0.25">
      <c r="A100" s="40">
        <v>2</v>
      </c>
      <c r="B100" s="40" t="s">
        <v>106</v>
      </c>
      <c r="C100" s="40">
        <v>2.2000000000000002</v>
      </c>
      <c r="D100" s="80" t="str">
        <f>CONCATENATE(B100," ",C100)</f>
        <v>II 2.2</v>
      </c>
      <c r="E100" s="51" t="s">
        <v>394</v>
      </c>
      <c r="F100" s="40" t="s">
        <v>321</v>
      </c>
      <c r="G100" s="40">
        <v>3.3</v>
      </c>
      <c r="H100" s="40">
        <v>3</v>
      </c>
      <c r="Y100" s="91">
        <v>1</v>
      </c>
      <c r="Z100" s="39" t="s">
        <v>549</v>
      </c>
      <c r="AA100" s="39" t="s">
        <v>155</v>
      </c>
      <c r="AB100" s="39">
        <v>1.1000000000000001</v>
      </c>
      <c r="AC100" s="80" t="str">
        <f t="shared" si="10"/>
        <v>MC 1.1</v>
      </c>
      <c r="AD100" s="66" t="str">
        <f t="shared" si="11"/>
        <v>NO</v>
      </c>
      <c r="AE100" s="40">
        <f t="shared" si="12"/>
        <v>0</v>
      </c>
      <c r="AF100" s="40">
        <f t="shared" si="13"/>
        <v>0</v>
      </c>
      <c r="AG100" s="40">
        <f t="shared" si="14"/>
        <v>0</v>
      </c>
      <c r="AH100" s="118">
        <f>SUM(AE100:AG100)</f>
        <v>0</v>
      </c>
      <c r="AO100"/>
    </row>
    <row r="101" spans="1:41" ht="15.75" x14ac:dyDescent="0.25">
      <c r="A101" s="40">
        <v>3</v>
      </c>
      <c r="B101" s="40" t="s">
        <v>106</v>
      </c>
      <c r="C101" s="40">
        <v>3.3</v>
      </c>
      <c r="D101" s="80" t="str">
        <f>CONCATENATE(B101," ",C101)</f>
        <v>II 3.3</v>
      </c>
      <c r="E101" s="51" t="s">
        <v>394</v>
      </c>
      <c r="F101" s="40" t="s">
        <v>363</v>
      </c>
      <c r="G101" s="40">
        <v>3.4</v>
      </c>
      <c r="H101" s="40">
        <v>2</v>
      </c>
      <c r="Y101" s="91">
        <v>1</v>
      </c>
      <c r="Z101" s="39" t="s">
        <v>549</v>
      </c>
      <c r="AA101" s="39" t="s">
        <v>155</v>
      </c>
      <c r="AB101" s="39">
        <v>1.2</v>
      </c>
      <c r="AC101" s="80" t="str">
        <f t="shared" si="10"/>
        <v>MC 1.2</v>
      </c>
      <c r="AD101" s="66" t="str">
        <f t="shared" si="11"/>
        <v>NO</v>
      </c>
      <c r="AE101" s="40">
        <f t="shared" si="12"/>
        <v>0</v>
      </c>
      <c r="AF101" s="40">
        <f t="shared" si="13"/>
        <v>0</v>
      </c>
      <c r="AG101" s="40">
        <f t="shared" si="14"/>
        <v>0</v>
      </c>
      <c r="AH101" s="118">
        <f>SUM(AE101:AG101)</f>
        <v>0</v>
      </c>
      <c r="AO101"/>
    </row>
    <row r="102" spans="1:41" ht="15.75" x14ac:dyDescent="0.25">
      <c r="A102" s="40">
        <v>2</v>
      </c>
      <c r="B102" s="40" t="s">
        <v>114</v>
      </c>
      <c r="C102" s="40">
        <v>2.1</v>
      </c>
      <c r="D102" s="80" t="str">
        <f>CONCATENATE(B102," ",C102)</f>
        <v>IRP 2.1</v>
      </c>
      <c r="E102" s="51" t="s">
        <v>394</v>
      </c>
      <c r="F102" s="40" t="s">
        <v>363</v>
      </c>
      <c r="G102" s="40">
        <v>3.1</v>
      </c>
      <c r="H102" s="40">
        <v>2</v>
      </c>
      <c r="Y102" s="91">
        <v>2</v>
      </c>
      <c r="Z102" s="39" t="s">
        <v>549</v>
      </c>
      <c r="AA102" s="39" t="s">
        <v>155</v>
      </c>
      <c r="AB102" s="39">
        <v>2.1</v>
      </c>
      <c r="AC102" s="80" t="str">
        <f t="shared" si="10"/>
        <v>MC 2.1</v>
      </c>
      <c r="AD102" s="66" t="str">
        <f t="shared" si="11"/>
        <v>NO</v>
      </c>
      <c r="AE102" s="40">
        <f t="shared" si="12"/>
        <v>0</v>
      </c>
      <c r="AF102" s="40">
        <f t="shared" si="13"/>
        <v>0</v>
      </c>
      <c r="AG102" s="40">
        <f t="shared" si="14"/>
        <v>0</v>
      </c>
      <c r="AH102" s="118">
        <f>SUM(AE102:AG102)</f>
        <v>0</v>
      </c>
      <c r="AO102"/>
    </row>
    <row r="103" spans="1:41" ht="15.75" x14ac:dyDescent="0.25">
      <c r="A103" s="40">
        <v>2</v>
      </c>
      <c r="B103" s="40" t="s">
        <v>114</v>
      </c>
      <c r="C103" s="40">
        <v>2.1</v>
      </c>
      <c r="D103" s="80" t="str">
        <f>CONCATENATE(B103," ",C103)</f>
        <v>IRP 2.1</v>
      </c>
      <c r="E103" s="51" t="s">
        <v>394</v>
      </c>
      <c r="F103" s="40" t="s">
        <v>363</v>
      </c>
      <c r="G103" s="40">
        <v>3.4</v>
      </c>
      <c r="H103" s="40">
        <v>1</v>
      </c>
      <c r="Y103" s="91">
        <v>2</v>
      </c>
      <c r="Z103" s="39" t="s">
        <v>549</v>
      </c>
      <c r="AA103" s="39" t="s">
        <v>155</v>
      </c>
      <c r="AB103" s="39">
        <v>2.2000000000000002</v>
      </c>
      <c r="AC103" s="80" t="str">
        <f t="shared" si="10"/>
        <v>MC 2.2</v>
      </c>
      <c r="AD103" s="66" t="str">
        <f t="shared" si="11"/>
        <v>NO</v>
      </c>
      <c r="AE103" s="40">
        <f t="shared" si="12"/>
        <v>0</v>
      </c>
      <c r="AF103" s="40">
        <f t="shared" si="13"/>
        <v>0</v>
      </c>
      <c r="AG103" s="40">
        <f t="shared" si="14"/>
        <v>0</v>
      </c>
      <c r="AH103" s="118">
        <f>SUM(AE103:AG103)</f>
        <v>0</v>
      </c>
      <c r="AO103"/>
    </row>
    <row r="104" spans="1:41" ht="15.75" x14ac:dyDescent="0.25">
      <c r="A104" s="39">
        <v>2</v>
      </c>
      <c r="B104" s="39" t="s">
        <v>114</v>
      </c>
      <c r="C104" s="39">
        <v>2.2999999999999998</v>
      </c>
      <c r="D104" s="80" t="str">
        <f>CONCATENATE(B104," ",C104)</f>
        <v>IRP 2.3</v>
      </c>
      <c r="E104" s="51" t="s">
        <v>394</v>
      </c>
      <c r="F104" s="40" t="s">
        <v>363</v>
      </c>
      <c r="G104" s="40">
        <v>2.2000000000000002</v>
      </c>
      <c r="H104" s="40" t="s">
        <v>439</v>
      </c>
      <c r="Y104" s="91">
        <v>2</v>
      </c>
      <c r="Z104" s="39" t="s">
        <v>549</v>
      </c>
      <c r="AA104" s="39" t="s">
        <v>155</v>
      </c>
      <c r="AB104" s="39">
        <v>2.2999999999999998</v>
      </c>
      <c r="AC104" s="80" t="str">
        <f t="shared" si="10"/>
        <v>MC 2.3</v>
      </c>
      <c r="AD104" s="66" t="str">
        <f t="shared" si="11"/>
        <v>YES</v>
      </c>
      <c r="AE104" s="40">
        <f t="shared" si="12"/>
        <v>0</v>
      </c>
      <c r="AF104" s="40">
        <f t="shared" si="13"/>
        <v>1</v>
      </c>
      <c r="AG104" s="40">
        <f t="shared" si="14"/>
        <v>0</v>
      </c>
      <c r="AH104" s="118">
        <f>SUM(AE104:AG104)</f>
        <v>1</v>
      </c>
      <c r="AO104"/>
    </row>
    <row r="105" spans="1:41" ht="15.75" x14ac:dyDescent="0.25">
      <c r="A105" s="40">
        <v>3</v>
      </c>
      <c r="B105" s="40" t="s">
        <v>114</v>
      </c>
      <c r="C105" s="40">
        <v>3.1</v>
      </c>
      <c r="D105" s="80" t="str">
        <f>CONCATENATE(B105," ",C105)</f>
        <v>IRP 3.1</v>
      </c>
      <c r="E105" s="51" t="s">
        <v>394</v>
      </c>
      <c r="F105" s="40" t="s">
        <v>342</v>
      </c>
      <c r="G105" s="40">
        <v>1.2</v>
      </c>
      <c r="H105" s="40">
        <v>2</v>
      </c>
      <c r="Y105" s="91">
        <v>2</v>
      </c>
      <c r="Z105" s="39" t="s">
        <v>549</v>
      </c>
      <c r="AA105" s="39" t="s">
        <v>155</v>
      </c>
      <c r="AB105" s="39">
        <v>2.4</v>
      </c>
      <c r="AC105" s="80" t="str">
        <f t="shared" si="10"/>
        <v>MC 2.4</v>
      </c>
      <c r="AD105" s="66" t="str">
        <f t="shared" si="11"/>
        <v>NO</v>
      </c>
      <c r="AE105" s="40">
        <f t="shared" si="12"/>
        <v>0</v>
      </c>
      <c r="AF105" s="40">
        <f t="shared" si="13"/>
        <v>0</v>
      </c>
      <c r="AG105" s="40">
        <f t="shared" si="14"/>
        <v>0</v>
      </c>
      <c r="AH105" s="118">
        <f>SUM(AE105:AG105)</f>
        <v>0</v>
      </c>
      <c r="AO105"/>
    </row>
    <row r="106" spans="1:41" ht="15.75" x14ac:dyDescent="0.25">
      <c r="A106" s="40">
        <v>3</v>
      </c>
      <c r="B106" s="40" t="s">
        <v>114</v>
      </c>
      <c r="C106" s="40">
        <v>3.2</v>
      </c>
      <c r="D106" s="80" t="str">
        <f>CONCATENATE(B106," ",C106)</f>
        <v>IRP 3.2</v>
      </c>
      <c r="E106" s="51" t="s">
        <v>394</v>
      </c>
      <c r="F106" s="40" t="s">
        <v>363</v>
      </c>
      <c r="G106" s="40">
        <v>2.1</v>
      </c>
      <c r="H106" s="40">
        <v>1</v>
      </c>
      <c r="Y106" s="91">
        <v>3</v>
      </c>
      <c r="Z106" s="39" t="s">
        <v>549</v>
      </c>
      <c r="AA106" s="39" t="s">
        <v>155</v>
      </c>
      <c r="AB106" s="39">
        <v>3.1</v>
      </c>
      <c r="AC106" s="80" t="str">
        <f t="shared" si="10"/>
        <v>MC 3.1</v>
      </c>
      <c r="AD106" s="66" t="str">
        <f t="shared" si="11"/>
        <v>NO</v>
      </c>
      <c r="AE106" s="40">
        <f t="shared" si="12"/>
        <v>0</v>
      </c>
      <c r="AF106" s="40">
        <f t="shared" si="13"/>
        <v>0</v>
      </c>
      <c r="AG106" s="40">
        <f t="shared" si="14"/>
        <v>0</v>
      </c>
      <c r="AH106" s="118">
        <f>SUM(AE106:AG106)</f>
        <v>0</v>
      </c>
      <c r="AO106"/>
    </row>
    <row r="107" spans="1:41" ht="15.75" x14ac:dyDescent="0.25">
      <c r="A107" s="40">
        <v>3</v>
      </c>
      <c r="B107" s="40" t="s">
        <v>114</v>
      </c>
      <c r="C107" s="40">
        <v>3.2</v>
      </c>
      <c r="D107" s="80" t="str">
        <f>CONCATENATE(B107," ",C107)</f>
        <v>IRP 3.2</v>
      </c>
      <c r="E107" s="51" t="s">
        <v>394</v>
      </c>
      <c r="F107" s="40" t="s">
        <v>363</v>
      </c>
      <c r="G107" s="40">
        <v>3.1</v>
      </c>
      <c r="H107" s="40">
        <v>2</v>
      </c>
      <c r="Y107" s="91">
        <v>3</v>
      </c>
      <c r="Z107" s="39" t="s">
        <v>549</v>
      </c>
      <c r="AA107" s="39" t="s">
        <v>155</v>
      </c>
      <c r="AB107" s="39">
        <v>3.2</v>
      </c>
      <c r="AC107" s="80" t="str">
        <f t="shared" si="10"/>
        <v>MC 3.2</v>
      </c>
      <c r="AD107" s="66" t="str">
        <f t="shared" si="11"/>
        <v>NO</v>
      </c>
      <c r="AE107" s="40">
        <f t="shared" si="12"/>
        <v>0</v>
      </c>
      <c r="AF107" s="40">
        <f t="shared" si="13"/>
        <v>0</v>
      </c>
      <c r="AG107" s="40">
        <f t="shared" si="14"/>
        <v>0</v>
      </c>
      <c r="AH107" s="118">
        <f>SUM(AE107:AG107)</f>
        <v>0</v>
      </c>
      <c r="AO107"/>
    </row>
    <row r="108" spans="1:41" ht="15.75" x14ac:dyDescent="0.25">
      <c r="A108" s="40">
        <v>2</v>
      </c>
      <c r="B108" s="40" t="s">
        <v>155</v>
      </c>
      <c r="C108" s="40">
        <v>2.2999999999999998</v>
      </c>
      <c r="D108" s="80" t="str">
        <f>CONCATENATE(B108," ",C108)</f>
        <v>MC 2.3</v>
      </c>
      <c r="E108" s="51" t="s">
        <v>394</v>
      </c>
      <c r="F108" s="40" t="s">
        <v>337</v>
      </c>
      <c r="G108" s="40">
        <v>3.2</v>
      </c>
      <c r="H108" s="40">
        <v>2</v>
      </c>
      <c r="Y108" s="91">
        <v>3</v>
      </c>
      <c r="Z108" s="39" t="s">
        <v>549</v>
      </c>
      <c r="AA108" s="39" t="s">
        <v>155</v>
      </c>
      <c r="AB108" s="39">
        <v>3.3</v>
      </c>
      <c r="AC108" s="80" t="str">
        <f t="shared" si="10"/>
        <v>MC 3.3</v>
      </c>
      <c r="AD108" s="66" t="str">
        <f t="shared" si="11"/>
        <v>YES</v>
      </c>
      <c r="AE108" s="40">
        <f t="shared" si="12"/>
        <v>0</v>
      </c>
      <c r="AF108" s="40">
        <f t="shared" si="13"/>
        <v>2</v>
      </c>
      <c r="AG108" s="40">
        <f t="shared" si="14"/>
        <v>0</v>
      </c>
      <c r="AH108" s="118">
        <f>SUM(AE108:AG108)</f>
        <v>2</v>
      </c>
      <c r="AO108"/>
    </row>
    <row r="109" spans="1:41" ht="15.75" x14ac:dyDescent="0.25">
      <c r="A109" s="40">
        <v>3</v>
      </c>
      <c r="B109" s="40" t="s">
        <v>155</v>
      </c>
      <c r="C109" s="40">
        <v>3.3</v>
      </c>
      <c r="D109" s="80" t="str">
        <f>CONCATENATE(B109," ",C109)</f>
        <v>MC 3.3</v>
      </c>
      <c r="E109" s="51" t="s">
        <v>394</v>
      </c>
      <c r="F109" s="40" t="s">
        <v>321</v>
      </c>
      <c r="G109" s="40">
        <v>5.2</v>
      </c>
      <c r="H109" s="40">
        <v>3</v>
      </c>
      <c r="Y109" s="91">
        <v>3</v>
      </c>
      <c r="Z109" s="39" t="s">
        <v>549</v>
      </c>
      <c r="AA109" s="39" t="s">
        <v>155</v>
      </c>
      <c r="AB109" s="39">
        <v>3.4</v>
      </c>
      <c r="AC109" s="80" t="str">
        <f t="shared" si="10"/>
        <v>MC 3.4</v>
      </c>
      <c r="AD109" s="66" t="str">
        <f t="shared" si="11"/>
        <v>NO</v>
      </c>
      <c r="AE109" s="40">
        <f t="shared" si="12"/>
        <v>0</v>
      </c>
      <c r="AF109" s="40">
        <f t="shared" si="13"/>
        <v>0</v>
      </c>
      <c r="AG109" s="40">
        <f t="shared" si="14"/>
        <v>0</v>
      </c>
      <c r="AH109" s="118">
        <f>SUM(AE109:AG109)</f>
        <v>0</v>
      </c>
      <c r="AO109"/>
    </row>
    <row r="110" spans="1:41" ht="15.75" x14ac:dyDescent="0.25">
      <c r="A110" s="40">
        <v>3</v>
      </c>
      <c r="B110" s="40" t="s">
        <v>155</v>
      </c>
      <c r="C110" s="40">
        <v>3.3</v>
      </c>
      <c r="D110" s="80" t="str">
        <f>CONCATENATE(B110," ",C110)</f>
        <v>MC 3.3</v>
      </c>
      <c r="E110" s="51" t="s">
        <v>394</v>
      </c>
      <c r="F110" s="40" t="s">
        <v>342</v>
      </c>
      <c r="G110" s="40">
        <v>1.2</v>
      </c>
      <c r="H110" s="40">
        <v>3</v>
      </c>
      <c r="Y110" s="91">
        <v>1</v>
      </c>
      <c r="Z110" s="39" t="s">
        <v>549</v>
      </c>
      <c r="AA110" s="39" t="s">
        <v>121</v>
      </c>
      <c r="AB110" s="39">
        <v>1.1000000000000001</v>
      </c>
      <c r="AC110" s="80" t="str">
        <f t="shared" si="10"/>
        <v>MPM 1.1</v>
      </c>
      <c r="AD110" s="66" t="str">
        <f t="shared" si="11"/>
        <v>NO</v>
      </c>
      <c r="AE110" s="40">
        <f t="shared" si="12"/>
        <v>0</v>
      </c>
      <c r="AF110" s="40">
        <f t="shared" si="13"/>
        <v>0</v>
      </c>
      <c r="AG110" s="40">
        <f t="shared" si="14"/>
        <v>0</v>
      </c>
      <c r="AH110" s="118">
        <f>SUM(AE110:AG110)</f>
        <v>0</v>
      </c>
      <c r="AO110"/>
    </row>
    <row r="111" spans="1:41" ht="15.75" x14ac:dyDescent="0.25">
      <c r="A111" s="40">
        <v>2</v>
      </c>
      <c r="B111" s="40" t="s">
        <v>121</v>
      </c>
      <c r="C111" s="40">
        <v>2.1</v>
      </c>
      <c r="D111" s="80" t="str">
        <f>CONCATENATE(B111," ",C111)</f>
        <v>MPM 2.1</v>
      </c>
      <c r="E111" s="51" t="s">
        <v>394</v>
      </c>
      <c r="F111" s="40" t="s">
        <v>321</v>
      </c>
      <c r="G111" s="40">
        <v>4.0999999999999996</v>
      </c>
      <c r="H111" s="40">
        <v>2</v>
      </c>
      <c r="Y111" s="91">
        <v>1</v>
      </c>
      <c r="Z111" s="39" t="s">
        <v>549</v>
      </c>
      <c r="AA111" s="39" t="s">
        <v>121</v>
      </c>
      <c r="AB111" s="39">
        <v>1.2</v>
      </c>
      <c r="AC111" s="80" t="str">
        <f t="shared" si="10"/>
        <v>MPM 1.2</v>
      </c>
      <c r="AD111" s="66" t="str">
        <f t="shared" si="11"/>
        <v>NO</v>
      </c>
      <c r="AE111" s="40">
        <f t="shared" si="12"/>
        <v>0</v>
      </c>
      <c r="AF111" s="40">
        <f t="shared" si="13"/>
        <v>0</v>
      </c>
      <c r="AG111" s="40">
        <f t="shared" si="14"/>
        <v>0</v>
      </c>
      <c r="AH111" s="118">
        <f>SUM(AE111:AG111)</f>
        <v>0</v>
      </c>
      <c r="AO111"/>
    </row>
    <row r="112" spans="1:41" ht="15.75" x14ac:dyDescent="0.25">
      <c r="A112" s="40">
        <v>2</v>
      </c>
      <c r="B112" s="40" t="s">
        <v>121</v>
      </c>
      <c r="C112" s="40">
        <v>2.4</v>
      </c>
      <c r="D112" s="80" t="str">
        <f>CONCATENATE(B112," ",C112)</f>
        <v>MPM 2.4</v>
      </c>
      <c r="E112" s="51" t="s">
        <v>394</v>
      </c>
      <c r="F112" s="40" t="s">
        <v>321</v>
      </c>
      <c r="G112" s="40">
        <v>4.0999999999999996</v>
      </c>
      <c r="H112" s="40" t="s">
        <v>465</v>
      </c>
      <c r="Y112" s="91">
        <v>2</v>
      </c>
      <c r="Z112" s="39" t="s">
        <v>549</v>
      </c>
      <c r="AA112" s="39" t="s">
        <v>121</v>
      </c>
      <c r="AB112" s="39">
        <v>2.1</v>
      </c>
      <c r="AC112" s="80" t="str">
        <f t="shared" si="10"/>
        <v>MPM 2.1</v>
      </c>
      <c r="AD112" s="66" t="str">
        <f t="shared" si="11"/>
        <v>YES</v>
      </c>
      <c r="AE112" s="40">
        <f t="shared" si="12"/>
        <v>0</v>
      </c>
      <c r="AF112" s="40">
        <f t="shared" si="13"/>
        <v>1</v>
      </c>
      <c r="AG112" s="40">
        <f t="shared" si="14"/>
        <v>0</v>
      </c>
      <c r="AH112" s="118">
        <f>SUM(AE112:AG112)</f>
        <v>1</v>
      </c>
      <c r="AO112"/>
    </row>
    <row r="113" spans="1:41" ht="15.75" x14ac:dyDescent="0.25">
      <c r="A113" s="39">
        <v>1</v>
      </c>
      <c r="B113" s="39" t="s">
        <v>144</v>
      </c>
      <c r="C113" s="39">
        <v>1.1000000000000001</v>
      </c>
      <c r="D113" s="80" t="str">
        <f>CONCATENATE(B113," ",C113)</f>
        <v>MST 1.1</v>
      </c>
      <c r="E113" s="51" t="s">
        <v>394</v>
      </c>
      <c r="F113" s="40" t="s">
        <v>363</v>
      </c>
      <c r="G113" s="40">
        <v>2.1</v>
      </c>
      <c r="H113" s="40">
        <v>1</v>
      </c>
      <c r="Y113" s="91">
        <v>2</v>
      </c>
      <c r="Z113" s="39" t="s">
        <v>549</v>
      </c>
      <c r="AA113" s="39" t="s">
        <v>121</v>
      </c>
      <c r="AB113" s="39">
        <v>2.2000000000000002</v>
      </c>
      <c r="AC113" s="80" t="str">
        <f t="shared" si="10"/>
        <v>MPM 2.2</v>
      </c>
      <c r="AD113" s="66" t="str">
        <f t="shared" si="11"/>
        <v>NO</v>
      </c>
      <c r="AE113" s="40">
        <f t="shared" si="12"/>
        <v>0</v>
      </c>
      <c r="AF113" s="40">
        <f t="shared" si="13"/>
        <v>0</v>
      </c>
      <c r="AG113" s="40">
        <f t="shared" si="14"/>
        <v>0</v>
      </c>
      <c r="AH113" s="118">
        <f>SUM(AE113:AG113)</f>
        <v>0</v>
      </c>
      <c r="AO113"/>
    </row>
    <row r="114" spans="1:41" ht="15.75" x14ac:dyDescent="0.25">
      <c r="A114" s="40">
        <v>2</v>
      </c>
      <c r="B114" s="40" t="s">
        <v>144</v>
      </c>
      <c r="C114" s="40">
        <v>2.1</v>
      </c>
      <c r="D114" s="80" t="str">
        <f>CONCATENATE(B114," ",C114)</f>
        <v>MST 2.1</v>
      </c>
      <c r="E114" s="51" t="s">
        <v>394</v>
      </c>
      <c r="F114" s="40" t="s">
        <v>342</v>
      </c>
      <c r="G114" s="40">
        <v>5.0999999999999996</v>
      </c>
      <c r="H114" s="40" t="s">
        <v>475</v>
      </c>
      <c r="Y114" s="91">
        <v>2</v>
      </c>
      <c r="Z114" s="39" t="s">
        <v>549</v>
      </c>
      <c r="AA114" s="39" t="s">
        <v>121</v>
      </c>
      <c r="AB114" s="39">
        <v>2.2999999999999998</v>
      </c>
      <c r="AC114" s="80" t="str">
        <f t="shared" si="10"/>
        <v>MPM 2.3</v>
      </c>
      <c r="AD114" s="66" t="str">
        <f t="shared" si="11"/>
        <v>NO</v>
      </c>
      <c r="AE114" s="40">
        <f t="shared" si="12"/>
        <v>0</v>
      </c>
      <c r="AF114" s="40">
        <f t="shared" si="13"/>
        <v>0</v>
      </c>
      <c r="AG114" s="40">
        <f t="shared" si="14"/>
        <v>0</v>
      </c>
      <c r="AH114" s="118">
        <f>SUM(AE114:AG114)</f>
        <v>0</v>
      </c>
      <c r="AO114"/>
    </row>
    <row r="115" spans="1:41" ht="15.75" x14ac:dyDescent="0.25">
      <c r="A115" s="40">
        <v>2</v>
      </c>
      <c r="B115" s="40" t="s">
        <v>144</v>
      </c>
      <c r="C115" s="40">
        <v>2.1</v>
      </c>
      <c r="D115" s="80" t="str">
        <f>CONCATENATE(B115," ",C115)</f>
        <v>MST 2.1</v>
      </c>
      <c r="E115" s="51" t="s">
        <v>394</v>
      </c>
      <c r="F115" s="40" t="s">
        <v>363</v>
      </c>
      <c r="G115" s="40">
        <v>1.2</v>
      </c>
      <c r="H115" s="40">
        <v>1</v>
      </c>
      <c r="Y115" s="91">
        <v>2</v>
      </c>
      <c r="Z115" s="39" t="s">
        <v>549</v>
      </c>
      <c r="AA115" s="39" t="s">
        <v>121</v>
      </c>
      <c r="AB115" s="39">
        <v>2.4</v>
      </c>
      <c r="AC115" s="80" t="str">
        <f t="shared" si="10"/>
        <v>MPM 2.4</v>
      </c>
      <c r="AD115" s="66" t="str">
        <f t="shared" si="11"/>
        <v>YES</v>
      </c>
      <c r="AE115" s="40">
        <f t="shared" si="12"/>
        <v>0</v>
      </c>
      <c r="AF115" s="40">
        <f t="shared" si="13"/>
        <v>1</v>
      </c>
      <c r="AG115" s="40">
        <f t="shared" si="14"/>
        <v>0</v>
      </c>
      <c r="AH115" s="118">
        <f>SUM(AE115:AG115)</f>
        <v>1</v>
      </c>
      <c r="AO115"/>
    </row>
    <row r="116" spans="1:41" ht="15.75" x14ac:dyDescent="0.25">
      <c r="A116" s="39">
        <v>2</v>
      </c>
      <c r="B116" s="39" t="s">
        <v>144</v>
      </c>
      <c r="C116" s="39">
        <v>2.1</v>
      </c>
      <c r="D116" s="80" t="str">
        <f>CONCATENATE(B116," ",C116)</f>
        <v>MST 2.1</v>
      </c>
      <c r="E116" s="51" t="s">
        <v>394</v>
      </c>
      <c r="F116" s="40" t="s">
        <v>363</v>
      </c>
      <c r="G116" s="40">
        <v>1.3</v>
      </c>
      <c r="H116" s="40" t="s">
        <v>434</v>
      </c>
      <c r="Y116" s="91">
        <v>2</v>
      </c>
      <c r="Z116" s="39" t="s">
        <v>549</v>
      </c>
      <c r="AA116" s="39" t="s">
        <v>121</v>
      </c>
      <c r="AB116" s="39">
        <v>2.5</v>
      </c>
      <c r="AC116" s="80" t="str">
        <f t="shared" si="10"/>
        <v>MPM 2.5</v>
      </c>
      <c r="AD116" s="66" t="str">
        <f t="shared" si="11"/>
        <v>NO</v>
      </c>
      <c r="AE116" s="40">
        <f t="shared" si="12"/>
        <v>0</v>
      </c>
      <c r="AF116" s="40">
        <f t="shared" si="13"/>
        <v>0</v>
      </c>
      <c r="AG116" s="40">
        <f t="shared" si="14"/>
        <v>0</v>
      </c>
      <c r="AH116" s="118">
        <f>SUM(AE116:AG116)</f>
        <v>0</v>
      </c>
      <c r="AO116"/>
    </row>
    <row r="117" spans="1:41" ht="15.75" x14ac:dyDescent="0.25">
      <c r="A117" s="40">
        <v>2</v>
      </c>
      <c r="B117" s="40" t="s">
        <v>144</v>
      </c>
      <c r="C117" s="40">
        <v>2.1</v>
      </c>
      <c r="D117" s="80" t="str">
        <f>CONCATENATE(B117," ",C117)</f>
        <v>MST 2.1</v>
      </c>
      <c r="E117" s="51" t="s">
        <v>394</v>
      </c>
      <c r="F117" s="40" t="s">
        <v>363</v>
      </c>
      <c r="G117" s="40">
        <v>3.3</v>
      </c>
      <c r="H117" s="40">
        <v>1</v>
      </c>
      <c r="Y117" s="91">
        <v>2</v>
      </c>
      <c r="Z117" s="39" t="s">
        <v>549</v>
      </c>
      <c r="AA117" s="39" t="s">
        <v>121</v>
      </c>
      <c r="AB117" s="39">
        <v>2.6</v>
      </c>
      <c r="AC117" s="80" t="str">
        <f t="shared" si="10"/>
        <v>MPM 2.6</v>
      </c>
      <c r="AD117" s="66" t="str">
        <f t="shared" si="11"/>
        <v>NO</v>
      </c>
      <c r="AE117" s="40">
        <f t="shared" si="12"/>
        <v>0</v>
      </c>
      <c r="AF117" s="40">
        <f t="shared" si="13"/>
        <v>0</v>
      </c>
      <c r="AG117" s="40">
        <f t="shared" si="14"/>
        <v>0</v>
      </c>
      <c r="AH117" s="118">
        <f>SUM(AE117:AG117)</f>
        <v>0</v>
      </c>
      <c r="AO117"/>
    </row>
    <row r="118" spans="1:41" ht="15.75" x14ac:dyDescent="0.25">
      <c r="A118" s="40">
        <v>2</v>
      </c>
      <c r="B118" s="40" t="s">
        <v>144</v>
      </c>
      <c r="C118" s="40">
        <v>2.2000000000000002</v>
      </c>
      <c r="D118" s="80" t="str">
        <f>CONCATENATE(B118," ",C118)</f>
        <v>MST 2.2</v>
      </c>
      <c r="E118" s="51" t="s">
        <v>394</v>
      </c>
      <c r="F118" s="40" t="s">
        <v>321</v>
      </c>
      <c r="G118" s="40">
        <v>3.2</v>
      </c>
      <c r="H118" s="40">
        <v>6</v>
      </c>
      <c r="Y118" s="91">
        <v>3</v>
      </c>
      <c r="Z118" s="39" t="s">
        <v>549</v>
      </c>
      <c r="AA118" s="39" t="s">
        <v>121</v>
      </c>
      <c r="AB118" s="39">
        <v>3.1</v>
      </c>
      <c r="AC118" s="80" t="str">
        <f t="shared" si="10"/>
        <v>MPM 3.1</v>
      </c>
      <c r="AD118" s="66" t="str">
        <f t="shared" si="11"/>
        <v>NO</v>
      </c>
      <c r="AE118" s="40">
        <f t="shared" si="12"/>
        <v>0</v>
      </c>
      <c r="AF118" s="40">
        <f t="shared" si="13"/>
        <v>0</v>
      </c>
      <c r="AG118" s="40">
        <f t="shared" si="14"/>
        <v>0</v>
      </c>
      <c r="AH118" s="118">
        <f>SUM(AE118:AG118)</f>
        <v>0</v>
      </c>
      <c r="AO118"/>
    </row>
    <row r="119" spans="1:41" ht="18" customHeight="1" x14ac:dyDescent="0.25">
      <c r="A119" s="40">
        <v>2</v>
      </c>
      <c r="B119" s="40" t="s">
        <v>144</v>
      </c>
      <c r="C119" s="40">
        <v>2.2000000000000002</v>
      </c>
      <c r="D119" s="80" t="str">
        <f>CONCATENATE(B119," ",C119)</f>
        <v>MST 2.2</v>
      </c>
      <c r="E119" s="51" t="s">
        <v>394</v>
      </c>
      <c r="F119" s="40" t="s">
        <v>342</v>
      </c>
      <c r="G119" s="40">
        <v>1.1000000000000001</v>
      </c>
      <c r="H119" s="40" t="s">
        <v>436</v>
      </c>
      <c r="Y119" s="91">
        <v>3</v>
      </c>
      <c r="Z119" s="39" t="s">
        <v>549</v>
      </c>
      <c r="AA119" s="39" t="s">
        <v>121</v>
      </c>
      <c r="AB119" s="39">
        <v>3.2</v>
      </c>
      <c r="AC119" s="80" t="str">
        <f t="shared" si="10"/>
        <v>MPM 3.2</v>
      </c>
      <c r="AD119" s="66" t="str">
        <f t="shared" si="11"/>
        <v>NO</v>
      </c>
      <c r="AE119" s="40">
        <f t="shared" si="12"/>
        <v>0</v>
      </c>
      <c r="AF119" s="40">
        <f t="shared" si="13"/>
        <v>0</v>
      </c>
      <c r="AG119" s="40">
        <f t="shared" si="14"/>
        <v>0</v>
      </c>
      <c r="AH119" s="118">
        <f>SUM(AE119:AG119)</f>
        <v>0</v>
      </c>
      <c r="AO119"/>
    </row>
    <row r="120" spans="1:41" ht="15.75" x14ac:dyDescent="0.25">
      <c r="A120" s="40">
        <v>2</v>
      </c>
      <c r="B120" s="40" t="s">
        <v>144</v>
      </c>
      <c r="C120" s="40">
        <v>2.2000000000000002</v>
      </c>
      <c r="D120" s="80" t="str">
        <f>CONCATENATE(B120," ",C120)</f>
        <v>MST 2.2</v>
      </c>
      <c r="E120" s="51" t="s">
        <v>394</v>
      </c>
      <c r="F120" s="40" t="s">
        <v>342</v>
      </c>
      <c r="G120" s="40">
        <v>8.1999999999999993</v>
      </c>
      <c r="H120" s="40" t="s">
        <v>434</v>
      </c>
      <c r="Y120" s="91">
        <v>3</v>
      </c>
      <c r="Z120" s="39" t="s">
        <v>549</v>
      </c>
      <c r="AA120" s="39" t="s">
        <v>121</v>
      </c>
      <c r="AB120" s="39">
        <v>3.3</v>
      </c>
      <c r="AC120" s="80" t="str">
        <f t="shared" si="10"/>
        <v>MPM 3.3</v>
      </c>
      <c r="AD120" s="66" t="str">
        <f t="shared" si="11"/>
        <v>NO</v>
      </c>
      <c r="AE120" s="40">
        <f t="shared" si="12"/>
        <v>0</v>
      </c>
      <c r="AF120" s="40">
        <f t="shared" si="13"/>
        <v>0</v>
      </c>
      <c r="AG120" s="40">
        <f t="shared" si="14"/>
        <v>0</v>
      </c>
      <c r="AH120" s="118">
        <f>SUM(AE120:AG120)</f>
        <v>0</v>
      </c>
      <c r="AO120"/>
    </row>
    <row r="121" spans="1:41" ht="15.75" x14ac:dyDescent="0.25">
      <c r="A121" s="40">
        <v>2</v>
      </c>
      <c r="B121" s="40" t="s">
        <v>144</v>
      </c>
      <c r="C121" s="40">
        <v>2.2000000000000002</v>
      </c>
      <c r="D121" s="80" t="str">
        <f>CONCATENATE(B121," ",C121)</f>
        <v>MST 2.2</v>
      </c>
      <c r="E121" s="51" t="s">
        <v>394</v>
      </c>
      <c r="F121" s="40" t="s">
        <v>363</v>
      </c>
      <c r="G121" s="40">
        <v>2.1</v>
      </c>
      <c r="H121" s="40">
        <v>1</v>
      </c>
      <c r="Y121" s="91">
        <v>3</v>
      </c>
      <c r="Z121" s="39" t="s">
        <v>549</v>
      </c>
      <c r="AA121" s="39" t="s">
        <v>121</v>
      </c>
      <c r="AB121" s="39">
        <v>3.4</v>
      </c>
      <c r="AC121" s="80" t="str">
        <f t="shared" si="10"/>
        <v>MPM 3.4</v>
      </c>
      <c r="AD121" s="66" t="str">
        <f t="shared" si="11"/>
        <v>NO</v>
      </c>
      <c r="AE121" s="40">
        <f t="shared" si="12"/>
        <v>0</v>
      </c>
      <c r="AF121" s="40">
        <f t="shared" si="13"/>
        <v>0</v>
      </c>
      <c r="AG121" s="40">
        <f t="shared" si="14"/>
        <v>0</v>
      </c>
      <c r="AH121" s="118">
        <f>SUM(AE121:AG121)</f>
        <v>0</v>
      </c>
      <c r="AO121"/>
    </row>
    <row r="122" spans="1:41" ht="15.75" x14ac:dyDescent="0.25">
      <c r="A122" s="40">
        <v>2</v>
      </c>
      <c r="B122" s="40" t="s">
        <v>144</v>
      </c>
      <c r="C122" s="40">
        <v>2.2000000000000002</v>
      </c>
      <c r="D122" s="80" t="str">
        <f>CONCATENATE(B122," ",C122)</f>
        <v>MST 2.2</v>
      </c>
      <c r="E122" s="51" t="s">
        <v>394</v>
      </c>
      <c r="F122" s="40" t="s">
        <v>363</v>
      </c>
      <c r="G122" s="40">
        <v>2.1</v>
      </c>
      <c r="H122" s="40">
        <v>2</v>
      </c>
      <c r="Y122" s="91">
        <v>3</v>
      </c>
      <c r="Z122" s="39" t="s">
        <v>549</v>
      </c>
      <c r="AA122" s="39" t="s">
        <v>121</v>
      </c>
      <c r="AB122" s="39">
        <v>3.5</v>
      </c>
      <c r="AC122" s="80" t="str">
        <f t="shared" si="10"/>
        <v>MPM 3.5</v>
      </c>
      <c r="AD122" s="66" t="str">
        <f t="shared" si="11"/>
        <v>NO</v>
      </c>
      <c r="AE122" s="40">
        <f t="shared" si="12"/>
        <v>0</v>
      </c>
      <c r="AF122" s="40">
        <f t="shared" si="13"/>
        <v>0</v>
      </c>
      <c r="AG122" s="40">
        <f t="shared" si="14"/>
        <v>0</v>
      </c>
      <c r="AH122" s="118">
        <f>SUM(AE122:AG122)</f>
        <v>0</v>
      </c>
      <c r="AO122"/>
    </row>
    <row r="123" spans="1:41" ht="15.75" x14ac:dyDescent="0.25">
      <c r="A123" s="40">
        <v>2</v>
      </c>
      <c r="B123" s="40" t="s">
        <v>144</v>
      </c>
      <c r="C123" s="40">
        <v>2.2999999999999998</v>
      </c>
      <c r="D123" s="80" t="str">
        <f>CONCATENATE(B123," ",C123)</f>
        <v>MST 2.3</v>
      </c>
      <c r="E123" s="51" t="s">
        <v>394</v>
      </c>
      <c r="F123" s="40" t="s">
        <v>342</v>
      </c>
      <c r="G123" s="40">
        <v>5.0999999999999996</v>
      </c>
      <c r="H123" s="40" t="s">
        <v>475</v>
      </c>
      <c r="Y123" s="91">
        <v>3</v>
      </c>
      <c r="Z123" s="39" t="s">
        <v>549</v>
      </c>
      <c r="AA123" s="39" t="s">
        <v>121</v>
      </c>
      <c r="AB123" s="39">
        <v>3.6</v>
      </c>
      <c r="AC123" s="80" t="str">
        <f t="shared" si="10"/>
        <v>MPM 3.6</v>
      </c>
      <c r="AD123" s="66" t="str">
        <f t="shared" si="11"/>
        <v>NO</v>
      </c>
      <c r="AE123" s="40">
        <f t="shared" si="12"/>
        <v>0</v>
      </c>
      <c r="AF123" s="40">
        <f t="shared" si="13"/>
        <v>0</v>
      </c>
      <c r="AG123" s="40">
        <f t="shared" si="14"/>
        <v>0</v>
      </c>
      <c r="AH123" s="118">
        <f>SUM(AE123:AG123)</f>
        <v>0</v>
      </c>
      <c r="AO123"/>
    </row>
    <row r="124" spans="1:41" ht="15.75" x14ac:dyDescent="0.25">
      <c r="A124" s="40">
        <v>2</v>
      </c>
      <c r="B124" s="40" t="s">
        <v>144</v>
      </c>
      <c r="C124" s="40">
        <v>2.2999999999999998</v>
      </c>
      <c r="D124" s="80" t="str">
        <f>CONCATENATE(B124," ",C124)</f>
        <v>MST 2.3</v>
      </c>
      <c r="E124" s="51" t="s">
        <v>394</v>
      </c>
      <c r="F124" s="40" t="s">
        <v>363</v>
      </c>
      <c r="G124" s="40">
        <v>2.2000000000000002</v>
      </c>
      <c r="H124" s="40" t="s">
        <v>434</v>
      </c>
      <c r="Y124" s="91">
        <v>4</v>
      </c>
      <c r="Z124" s="39" t="s">
        <v>549</v>
      </c>
      <c r="AA124" s="39" t="s">
        <v>121</v>
      </c>
      <c r="AB124" s="39">
        <v>4.0999999999999996</v>
      </c>
      <c r="AC124" s="80" t="str">
        <f t="shared" si="10"/>
        <v>MPM 4.1</v>
      </c>
      <c r="AD124" s="66" t="str">
        <f t="shared" si="11"/>
        <v>NO</v>
      </c>
      <c r="AE124" s="40">
        <f t="shared" si="12"/>
        <v>0</v>
      </c>
      <c r="AF124" s="40">
        <f t="shared" si="13"/>
        <v>0</v>
      </c>
      <c r="AG124" s="40">
        <f t="shared" si="14"/>
        <v>0</v>
      </c>
      <c r="AH124" s="118">
        <f>SUM(AE124:AG124)</f>
        <v>0</v>
      </c>
      <c r="AO124"/>
    </row>
    <row r="125" spans="1:41" ht="15.75" x14ac:dyDescent="0.25">
      <c r="A125" s="40">
        <v>2</v>
      </c>
      <c r="B125" s="40" t="s">
        <v>144</v>
      </c>
      <c r="C125" s="40">
        <v>2.4</v>
      </c>
      <c r="D125" s="80" t="str">
        <f>CONCATENATE(B125," ",C125)</f>
        <v>MST 2.4</v>
      </c>
      <c r="E125" s="51" t="s">
        <v>394</v>
      </c>
      <c r="F125" s="40" t="s">
        <v>321</v>
      </c>
      <c r="G125" s="40">
        <v>3.2</v>
      </c>
      <c r="H125" s="40">
        <v>5</v>
      </c>
      <c r="Y125" s="91">
        <v>4</v>
      </c>
      <c r="Z125" s="39" t="s">
        <v>549</v>
      </c>
      <c r="AA125" s="39" t="s">
        <v>121</v>
      </c>
      <c r="AB125" s="39">
        <v>4.2</v>
      </c>
      <c r="AC125" s="80" t="str">
        <f t="shared" si="10"/>
        <v>MPM 4.2</v>
      </c>
      <c r="AD125" s="66" t="str">
        <f t="shared" si="11"/>
        <v>NO</v>
      </c>
      <c r="AE125" s="40">
        <f t="shared" si="12"/>
        <v>0</v>
      </c>
      <c r="AF125" s="40">
        <f t="shared" si="13"/>
        <v>0</v>
      </c>
      <c r="AG125" s="40">
        <f t="shared" si="14"/>
        <v>0</v>
      </c>
      <c r="AH125" s="118">
        <f>SUM(AE125:AG125)</f>
        <v>0</v>
      </c>
      <c r="AO125"/>
    </row>
    <row r="126" spans="1:41" ht="15.75" x14ac:dyDescent="0.25">
      <c r="A126" s="40">
        <v>2</v>
      </c>
      <c r="B126" s="40" t="s">
        <v>144</v>
      </c>
      <c r="C126" s="40">
        <v>2.4</v>
      </c>
      <c r="D126" s="80" t="str">
        <f>CONCATENATE(B126," ",C126)</f>
        <v>MST 2.4</v>
      </c>
      <c r="E126" s="51" t="s">
        <v>394</v>
      </c>
      <c r="F126" s="40" t="s">
        <v>363</v>
      </c>
      <c r="G126" s="40">
        <v>2.2000000000000002</v>
      </c>
      <c r="H126" s="40">
        <v>3</v>
      </c>
      <c r="Y126" s="91">
        <v>4</v>
      </c>
      <c r="Z126" s="39" t="s">
        <v>549</v>
      </c>
      <c r="AA126" s="39" t="s">
        <v>121</v>
      </c>
      <c r="AB126" s="39">
        <v>4.3</v>
      </c>
      <c r="AC126" s="80" t="str">
        <f t="shared" si="10"/>
        <v>MPM 4.3</v>
      </c>
      <c r="AD126" s="66" t="str">
        <f t="shared" si="11"/>
        <v>NO</v>
      </c>
      <c r="AE126" s="40">
        <f t="shared" si="12"/>
        <v>0</v>
      </c>
      <c r="AF126" s="40">
        <f t="shared" si="13"/>
        <v>0</v>
      </c>
      <c r="AG126" s="40">
        <f t="shared" si="14"/>
        <v>0</v>
      </c>
      <c r="AH126" s="118">
        <f>SUM(AE126:AG126)</f>
        <v>0</v>
      </c>
      <c r="AO126"/>
    </row>
    <row r="127" spans="1:41" ht="15.75" x14ac:dyDescent="0.25">
      <c r="A127" s="40">
        <v>2</v>
      </c>
      <c r="B127" s="40" t="s">
        <v>144</v>
      </c>
      <c r="C127" s="40">
        <v>2.4</v>
      </c>
      <c r="D127" s="80" t="str">
        <f>CONCATENATE(B127," ",C127)</f>
        <v>MST 2.4</v>
      </c>
      <c r="E127" s="51" t="s">
        <v>394</v>
      </c>
      <c r="F127" s="40" t="s">
        <v>363</v>
      </c>
      <c r="G127" s="40">
        <v>3.1</v>
      </c>
      <c r="H127" s="40">
        <v>2</v>
      </c>
      <c r="Y127" s="91">
        <v>4</v>
      </c>
      <c r="Z127" s="39" t="s">
        <v>549</v>
      </c>
      <c r="AA127" s="39" t="s">
        <v>121</v>
      </c>
      <c r="AB127" s="39">
        <v>4.4000000000000004</v>
      </c>
      <c r="AC127" s="80" t="str">
        <f t="shared" si="10"/>
        <v>MPM 4.4</v>
      </c>
      <c r="AD127" s="66" t="str">
        <f t="shared" si="11"/>
        <v>NO</v>
      </c>
      <c r="AE127" s="40">
        <f t="shared" si="12"/>
        <v>0</v>
      </c>
      <c r="AF127" s="40">
        <f t="shared" si="13"/>
        <v>0</v>
      </c>
      <c r="AG127" s="40">
        <f t="shared" si="14"/>
        <v>0</v>
      </c>
      <c r="AH127" s="118">
        <f>SUM(AE127:AG127)</f>
        <v>0</v>
      </c>
      <c r="AO127"/>
    </row>
    <row r="128" spans="1:41" ht="15.75" x14ac:dyDescent="0.25">
      <c r="A128" s="40">
        <v>3</v>
      </c>
      <c r="B128" s="40" t="s">
        <v>144</v>
      </c>
      <c r="C128" s="40">
        <v>3.1</v>
      </c>
      <c r="D128" s="80" t="str">
        <f>CONCATENATE(B128," ",C128)</f>
        <v>MST 3.1</v>
      </c>
      <c r="E128" s="51" t="s">
        <v>394</v>
      </c>
      <c r="F128" s="40" t="s">
        <v>321</v>
      </c>
      <c r="G128" s="40">
        <v>3.1</v>
      </c>
      <c r="H128" s="40" t="s">
        <v>460</v>
      </c>
      <c r="Y128" s="91">
        <v>4</v>
      </c>
      <c r="Z128" s="39" t="s">
        <v>549</v>
      </c>
      <c r="AA128" s="39" t="s">
        <v>121</v>
      </c>
      <c r="AB128" s="39">
        <v>4.5</v>
      </c>
      <c r="AC128" s="80" t="str">
        <f t="shared" si="10"/>
        <v>MPM 4.5</v>
      </c>
      <c r="AD128" s="66" t="str">
        <f t="shared" si="11"/>
        <v>NO</v>
      </c>
      <c r="AE128" s="40">
        <f t="shared" si="12"/>
        <v>0</v>
      </c>
      <c r="AF128" s="40">
        <f t="shared" si="13"/>
        <v>0</v>
      </c>
      <c r="AG128" s="40">
        <f t="shared" si="14"/>
        <v>0</v>
      </c>
      <c r="AH128" s="118">
        <f>SUM(AE128:AG128)</f>
        <v>0</v>
      </c>
      <c r="AO128"/>
    </row>
    <row r="129" spans="1:41" ht="15.75" x14ac:dyDescent="0.25">
      <c r="A129" s="40">
        <v>3</v>
      </c>
      <c r="B129" s="40" t="s">
        <v>144</v>
      </c>
      <c r="C129" s="40">
        <v>3.1</v>
      </c>
      <c r="D129" s="80" t="str">
        <f>CONCATENATE(B129," ",C129)</f>
        <v>MST 3.1</v>
      </c>
      <c r="E129" s="51" t="s">
        <v>394</v>
      </c>
      <c r="F129" s="40" t="s">
        <v>321</v>
      </c>
      <c r="G129" s="40">
        <v>3.2</v>
      </c>
      <c r="H129" s="40" t="s">
        <v>463</v>
      </c>
      <c r="Y129" s="91">
        <v>5</v>
      </c>
      <c r="Z129" s="39" t="s">
        <v>549</v>
      </c>
      <c r="AA129" s="39" t="s">
        <v>121</v>
      </c>
      <c r="AB129" s="39">
        <v>5.0999999999999996</v>
      </c>
      <c r="AC129" s="80" t="str">
        <f t="shared" si="10"/>
        <v>MPM 5.1</v>
      </c>
      <c r="AD129" s="66" t="str">
        <f t="shared" si="11"/>
        <v>NO</v>
      </c>
      <c r="AE129" s="40">
        <f t="shared" si="12"/>
        <v>0</v>
      </c>
      <c r="AF129" s="40">
        <f t="shared" si="13"/>
        <v>0</v>
      </c>
      <c r="AG129" s="40">
        <f t="shared" si="14"/>
        <v>0</v>
      </c>
      <c r="AH129" s="118">
        <f>SUM(AE129:AG129)</f>
        <v>0</v>
      </c>
      <c r="AO129"/>
    </row>
    <row r="130" spans="1:41" ht="15.75" x14ac:dyDescent="0.25">
      <c r="A130" s="40">
        <v>3</v>
      </c>
      <c r="B130" s="40" t="s">
        <v>144</v>
      </c>
      <c r="C130" s="40">
        <v>3.1</v>
      </c>
      <c r="D130" s="80" t="str">
        <f>CONCATENATE(B130," ",C130)</f>
        <v>MST 3.1</v>
      </c>
      <c r="E130" s="51" t="s">
        <v>394</v>
      </c>
      <c r="F130" s="40" t="s">
        <v>321</v>
      </c>
      <c r="G130" s="40">
        <v>5.0999999999999996</v>
      </c>
      <c r="H130" s="40" t="s">
        <v>519</v>
      </c>
      <c r="Y130" s="91">
        <v>5</v>
      </c>
      <c r="Z130" s="39" t="s">
        <v>549</v>
      </c>
      <c r="AA130" s="39" t="s">
        <v>121</v>
      </c>
      <c r="AB130" s="39">
        <v>5.2</v>
      </c>
      <c r="AC130" s="80" t="str">
        <f t="shared" si="10"/>
        <v>MPM 5.2</v>
      </c>
      <c r="AD130" s="66" t="str">
        <f t="shared" si="11"/>
        <v>NO</v>
      </c>
      <c r="AE130" s="40">
        <f t="shared" si="12"/>
        <v>0</v>
      </c>
      <c r="AF130" s="40">
        <f t="shared" si="13"/>
        <v>0</v>
      </c>
      <c r="AG130" s="40">
        <f t="shared" si="14"/>
        <v>0</v>
      </c>
      <c r="AH130" s="118">
        <f>SUM(AE130:AG130)</f>
        <v>0</v>
      </c>
      <c r="AO130"/>
    </row>
    <row r="131" spans="1:41" ht="15.75" x14ac:dyDescent="0.25">
      <c r="A131" s="40">
        <v>3</v>
      </c>
      <c r="B131" s="40" t="s">
        <v>144</v>
      </c>
      <c r="C131" s="40">
        <v>3.1</v>
      </c>
      <c r="D131" s="80" t="str">
        <f>CONCATENATE(B131," ",C131)</f>
        <v>MST 3.1</v>
      </c>
      <c r="E131" s="51" t="s">
        <v>394</v>
      </c>
      <c r="F131" s="40" t="s">
        <v>342</v>
      </c>
      <c r="G131" s="40">
        <v>8.1999999999999993</v>
      </c>
      <c r="H131" s="40" t="s">
        <v>537</v>
      </c>
      <c r="Y131" s="91">
        <v>5</v>
      </c>
      <c r="Z131" s="39" t="s">
        <v>549</v>
      </c>
      <c r="AA131" s="39" t="s">
        <v>121</v>
      </c>
      <c r="AB131" s="39">
        <v>5.3</v>
      </c>
      <c r="AC131" s="80" t="str">
        <f t="shared" si="10"/>
        <v>MPM 5.3</v>
      </c>
      <c r="AD131" s="66" t="str">
        <f t="shared" si="11"/>
        <v>NO</v>
      </c>
      <c r="AE131" s="40">
        <f t="shared" si="12"/>
        <v>0</v>
      </c>
      <c r="AF131" s="40">
        <f t="shared" si="13"/>
        <v>0</v>
      </c>
      <c r="AG131" s="40">
        <f t="shared" si="14"/>
        <v>0</v>
      </c>
      <c r="AH131" s="118">
        <f>SUM(AE131:AG131)</f>
        <v>0</v>
      </c>
      <c r="AO131"/>
    </row>
    <row r="132" spans="1:41" ht="15.75" x14ac:dyDescent="0.25">
      <c r="A132" s="40">
        <v>3</v>
      </c>
      <c r="B132" s="40" t="s">
        <v>144</v>
      </c>
      <c r="C132" s="40">
        <v>3.2</v>
      </c>
      <c r="D132" s="80" t="str">
        <f>CONCATENATE(B132," ",C132)</f>
        <v>MST 3.2</v>
      </c>
      <c r="E132" s="51" t="s">
        <v>394</v>
      </c>
      <c r="F132" s="40" t="s">
        <v>363</v>
      </c>
      <c r="G132" s="40">
        <v>1.2</v>
      </c>
      <c r="H132" s="40">
        <v>1</v>
      </c>
      <c r="Y132" s="91">
        <v>1</v>
      </c>
      <c r="Z132" s="39" t="s">
        <v>553</v>
      </c>
      <c r="AA132" s="39" t="s">
        <v>144</v>
      </c>
      <c r="AB132" s="39">
        <v>1.1000000000000001</v>
      </c>
      <c r="AC132" s="80" t="str">
        <f t="shared" ref="AC132:AC195" si="15">CONCATENATE(AA132," ",AB132)</f>
        <v>MST 1.1</v>
      </c>
      <c r="AD132" s="66" t="str">
        <f t="shared" ref="AD132:AD195" si="16">IF(AH132&gt;0, "YES", "NO")</f>
        <v>YES</v>
      </c>
      <c r="AE132" s="40">
        <f t="shared" ref="AE132:AE195" si="17">COUNTIFS($D$3:$D$441,$AC132,$E$3:$E$441,$J$3)</f>
        <v>1</v>
      </c>
      <c r="AF132" s="40">
        <f t="shared" ref="AF132:AF195" si="18">COUNTIFS($D$3:$D$441,$AC132,$E$3:$E$441,$J$4)</f>
        <v>1</v>
      </c>
      <c r="AG132" s="40">
        <f t="shared" ref="AG132:AG195" si="19">COUNTIFS($D$3:$D$441,$AC132,$E$3:$E$441,$J$5)</f>
        <v>1</v>
      </c>
      <c r="AH132" s="118">
        <f>SUM(AE132:AG132)</f>
        <v>3</v>
      </c>
      <c r="AO132"/>
    </row>
    <row r="133" spans="1:41" ht="15.75" x14ac:dyDescent="0.25">
      <c r="A133" s="40">
        <v>4</v>
      </c>
      <c r="B133" s="40" t="s">
        <v>144</v>
      </c>
      <c r="C133" s="40">
        <v>4.0999999999999996</v>
      </c>
      <c r="D133" s="80" t="str">
        <f>CONCATENATE(B133," ",C133)</f>
        <v>MST 4.1</v>
      </c>
      <c r="E133" s="51" t="s">
        <v>394</v>
      </c>
      <c r="F133" s="40" t="s">
        <v>321</v>
      </c>
      <c r="G133" s="40">
        <v>3.3</v>
      </c>
      <c r="H133" s="40">
        <v>1</v>
      </c>
      <c r="Y133" s="91">
        <v>1</v>
      </c>
      <c r="Z133" s="39" t="s">
        <v>553</v>
      </c>
      <c r="AA133" s="39" t="s">
        <v>144</v>
      </c>
      <c r="AB133" s="39">
        <v>1.2</v>
      </c>
      <c r="AC133" s="80" t="str">
        <f t="shared" si="15"/>
        <v>MST 1.2</v>
      </c>
      <c r="AD133" s="66" t="str">
        <f t="shared" si="16"/>
        <v>YES</v>
      </c>
      <c r="AE133" s="40">
        <f t="shared" si="17"/>
        <v>1</v>
      </c>
      <c r="AF133" s="40">
        <f t="shared" si="18"/>
        <v>0</v>
      </c>
      <c r="AG133" s="40">
        <f t="shared" si="19"/>
        <v>0</v>
      </c>
      <c r="AH133" s="118">
        <f>SUM(AE133:AG133)</f>
        <v>1</v>
      </c>
      <c r="AO133"/>
    </row>
    <row r="134" spans="1:41" ht="15.75" x14ac:dyDescent="0.25">
      <c r="A134" s="40">
        <v>4</v>
      </c>
      <c r="B134" s="40" t="s">
        <v>144</v>
      </c>
      <c r="C134" s="40">
        <v>4.0999999999999996</v>
      </c>
      <c r="D134" s="80" t="str">
        <f>CONCATENATE(B134," ",C134)</f>
        <v>MST 4.1</v>
      </c>
      <c r="E134" s="51" t="s">
        <v>394</v>
      </c>
      <c r="F134" s="40" t="s">
        <v>363</v>
      </c>
      <c r="G134" s="40">
        <v>1.1000000000000001</v>
      </c>
      <c r="H134" s="40">
        <v>2</v>
      </c>
      <c r="Y134" s="91">
        <v>2</v>
      </c>
      <c r="Z134" s="39" t="s">
        <v>553</v>
      </c>
      <c r="AA134" s="39" t="s">
        <v>144</v>
      </c>
      <c r="AB134" s="39">
        <v>2.1</v>
      </c>
      <c r="AC134" s="80" t="str">
        <f t="shared" si="15"/>
        <v>MST 2.1</v>
      </c>
      <c r="AD134" s="66" t="str">
        <f t="shared" si="16"/>
        <v>YES</v>
      </c>
      <c r="AE134" s="40">
        <f t="shared" si="17"/>
        <v>0</v>
      </c>
      <c r="AF134" s="40">
        <f t="shared" si="18"/>
        <v>4</v>
      </c>
      <c r="AG134" s="40">
        <f t="shared" si="19"/>
        <v>0</v>
      </c>
      <c r="AH134" s="118">
        <f>SUM(AE134:AG134)</f>
        <v>4</v>
      </c>
      <c r="AO134"/>
    </row>
    <row r="135" spans="1:41" ht="18" customHeight="1" x14ac:dyDescent="0.25">
      <c r="A135" s="40">
        <v>4</v>
      </c>
      <c r="B135" s="40" t="s">
        <v>144</v>
      </c>
      <c r="C135" s="40">
        <v>4.0999999999999996</v>
      </c>
      <c r="D135" s="80" t="str">
        <f>CONCATENATE(B135," ",C135)</f>
        <v>MST 4.1</v>
      </c>
      <c r="E135" s="51" t="s">
        <v>394</v>
      </c>
      <c r="F135" s="40" t="s">
        <v>363</v>
      </c>
      <c r="G135" s="40">
        <v>3.3</v>
      </c>
      <c r="H135" s="40">
        <v>1</v>
      </c>
      <c r="Y135" s="91">
        <v>2</v>
      </c>
      <c r="Z135" s="39" t="s">
        <v>553</v>
      </c>
      <c r="AA135" s="39" t="s">
        <v>144</v>
      </c>
      <c r="AB135" s="39">
        <v>2.2000000000000002</v>
      </c>
      <c r="AC135" s="80" t="str">
        <f t="shared" si="15"/>
        <v>MST 2.2</v>
      </c>
      <c r="AD135" s="66" t="str">
        <f t="shared" si="16"/>
        <v>YES</v>
      </c>
      <c r="AE135" s="40">
        <f t="shared" si="17"/>
        <v>1</v>
      </c>
      <c r="AF135" s="40">
        <f t="shared" si="18"/>
        <v>5</v>
      </c>
      <c r="AG135" s="40">
        <f t="shared" si="19"/>
        <v>0</v>
      </c>
      <c r="AH135" s="118">
        <f>SUM(AE135:AG135)</f>
        <v>6</v>
      </c>
      <c r="AO135"/>
    </row>
    <row r="136" spans="1:41" ht="18" customHeight="1" x14ac:dyDescent="0.25">
      <c r="A136" s="40">
        <v>1</v>
      </c>
      <c r="B136" s="40" t="s">
        <v>166</v>
      </c>
      <c r="C136" s="40">
        <v>1.1000000000000001</v>
      </c>
      <c r="D136" s="80" t="str">
        <f>CONCATENATE(B136," ",C136)</f>
        <v>OT 1.1</v>
      </c>
      <c r="E136" s="51" t="s">
        <v>394</v>
      </c>
      <c r="F136" s="40" t="s">
        <v>321</v>
      </c>
      <c r="G136" s="40">
        <v>2.2000000000000002</v>
      </c>
      <c r="H136" s="40">
        <v>4</v>
      </c>
      <c r="Y136" s="91">
        <v>2</v>
      </c>
      <c r="Z136" s="39" t="s">
        <v>553</v>
      </c>
      <c r="AA136" s="39" t="s">
        <v>144</v>
      </c>
      <c r="AB136" s="39">
        <v>2.2999999999999998</v>
      </c>
      <c r="AC136" s="80" t="str">
        <f t="shared" si="15"/>
        <v>MST 2.3</v>
      </c>
      <c r="AD136" s="66" t="str">
        <f t="shared" si="16"/>
        <v>YES</v>
      </c>
      <c r="AE136" s="40">
        <f t="shared" si="17"/>
        <v>0</v>
      </c>
      <c r="AF136" s="40">
        <f t="shared" si="18"/>
        <v>2</v>
      </c>
      <c r="AG136" s="40">
        <f t="shared" si="19"/>
        <v>0</v>
      </c>
      <c r="AH136" s="118">
        <f>SUM(AE136:AG136)</f>
        <v>2</v>
      </c>
      <c r="AO136"/>
    </row>
    <row r="137" spans="1:41" ht="18" customHeight="1" x14ac:dyDescent="0.25">
      <c r="A137" s="40">
        <v>2</v>
      </c>
      <c r="B137" s="40" t="s">
        <v>166</v>
      </c>
      <c r="C137" s="40">
        <v>2.2000000000000002</v>
      </c>
      <c r="D137" s="80" t="str">
        <f>CONCATENATE(B137," ",C137)</f>
        <v>OT 2.2</v>
      </c>
      <c r="E137" s="51" t="s">
        <v>394</v>
      </c>
      <c r="F137" s="40" t="s">
        <v>321</v>
      </c>
      <c r="G137" s="40">
        <v>2.2000000000000002</v>
      </c>
      <c r="H137" s="40" t="s">
        <v>441</v>
      </c>
      <c r="Y137" s="91">
        <v>2</v>
      </c>
      <c r="Z137" s="39" t="s">
        <v>553</v>
      </c>
      <c r="AA137" s="39" t="s">
        <v>144</v>
      </c>
      <c r="AB137" s="39">
        <v>2.4</v>
      </c>
      <c r="AC137" s="80" t="str">
        <f t="shared" si="15"/>
        <v>MST 2.4</v>
      </c>
      <c r="AD137" s="66" t="str">
        <f t="shared" si="16"/>
        <v>YES</v>
      </c>
      <c r="AE137" s="40">
        <f t="shared" si="17"/>
        <v>0</v>
      </c>
      <c r="AF137" s="40">
        <f t="shared" si="18"/>
        <v>3</v>
      </c>
      <c r="AG137" s="40">
        <f t="shared" si="19"/>
        <v>0</v>
      </c>
      <c r="AH137" s="118">
        <f>SUM(AE137:AG137)</f>
        <v>3</v>
      </c>
      <c r="AO137"/>
    </row>
    <row r="138" spans="1:41" ht="18" customHeight="1" x14ac:dyDescent="0.25">
      <c r="A138" s="39">
        <v>2</v>
      </c>
      <c r="B138" s="39" t="s">
        <v>166</v>
      </c>
      <c r="C138" s="39">
        <v>2.2000000000000002</v>
      </c>
      <c r="D138" s="80" t="str">
        <f>CONCATENATE(B138," ",C138)</f>
        <v>OT 2.2</v>
      </c>
      <c r="E138" s="51" t="s">
        <v>394</v>
      </c>
      <c r="F138" s="40" t="s">
        <v>342</v>
      </c>
      <c r="G138" s="40">
        <v>1.1000000000000001</v>
      </c>
      <c r="H138" s="40">
        <v>1</v>
      </c>
      <c r="Y138" s="91">
        <v>3</v>
      </c>
      <c r="Z138" s="39" t="s">
        <v>553</v>
      </c>
      <c r="AA138" s="39" t="s">
        <v>144</v>
      </c>
      <c r="AB138" s="39">
        <v>3.1</v>
      </c>
      <c r="AC138" s="80" t="str">
        <f t="shared" si="15"/>
        <v>MST 3.1</v>
      </c>
      <c r="AD138" s="66" t="str">
        <f t="shared" si="16"/>
        <v>YES</v>
      </c>
      <c r="AE138" s="40">
        <f t="shared" si="17"/>
        <v>0</v>
      </c>
      <c r="AF138" s="40">
        <f t="shared" si="18"/>
        <v>4</v>
      </c>
      <c r="AG138" s="40">
        <f t="shared" si="19"/>
        <v>0</v>
      </c>
      <c r="AH138" s="118">
        <f>SUM(AE138:AG138)</f>
        <v>4</v>
      </c>
      <c r="AO138"/>
    </row>
    <row r="139" spans="1:41" ht="18" customHeight="1" x14ac:dyDescent="0.25">
      <c r="A139" s="18">
        <v>3</v>
      </c>
      <c r="B139" s="18" t="s">
        <v>166</v>
      </c>
      <c r="C139" s="18">
        <v>3.1</v>
      </c>
      <c r="D139" s="80" t="str">
        <f>CONCATENATE(B139," ",C139)</f>
        <v>OT 3.1</v>
      </c>
      <c r="E139" s="51" t="s">
        <v>394</v>
      </c>
      <c r="F139" s="40" t="s">
        <v>342</v>
      </c>
      <c r="G139" s="40">
        <v>1.1000000000000001</v>
      </c>
      <c r="H139" s="40">
        <v>1</v>
      </c>
      <c r="Y139" s="91">
        <v>3</v>
      </c>
      <c r="Z139" s="39" t="s">
        <v>553</v>
      </c>
      <c r="AA139" s="39" t="s">
        <v>144</v>
      </c>
      <c r="AB139" s="39">
        <v>3.2</v>
      </c>
      <c r="AC139" s="80" t="str">
        <f t="shared" si="15"/>
        <v>MST 3.2</v>
      </c>
      <c r="AD139" s="66" t="str">
        <f t="shared" si="16"/>
        <v>YES</v>
      </c>
      <c r="AE139" s="40">
        <f t="shared" si="17"/>
        <v>0</v>
      </c>
      <c r="AF139" s="40">
        <f t="shared" si="18"/>
        <v>1</v>
      </c>
      <c r="AG139" s="40">
        <f t="shared" si="19"/>
        <v>0</v>
      </c>
      <c r="AH139" s="118">
        <f>SUM(AE139:AG139)</f>
        <v>1</v>
      </c>
      <c r="AO139"/>
    </row>
    <row r="140" spans="1:41" ht="18" customHeight="1" x14ac:dyDescent="0.25">
      <c r="A140" s="40">
        <v>3</v>
      </c>
      <c r="B140" s="40" t="s">
        <v>166</v>
      </c>
      <c r="C140" s="40">
        <v>3.2</v>
      </c>
      <c r="D140" s="80" t="str">
        <f>CONCATENATE(B140," ",C140)</f>
        <v>OT 3.2</v>
      </c>
      <c r="E140" s="51" t="s">
        <v>394</v>
      </c>
      <c r="F140" s="40" t="s">
        <v>321</v>
      </c>
      <c r="G140" s="40">
        <v>2.1</v>
      </c>
      <c r="H140" s="40" t="s">
        <v>494</v>
      </c>
      <c r="Y140" s="91">
        <v>3</v>
      </c>
      <c r="Z140" s="39" t="s">
        <v>553</v>
      </c>
      <c r="AA140" s="39" t="s">
        <v>144</v>
      </c>
      <c r="AB140" s="39">
        <v>3.3</v>
      </c>
      <c r="AC140" s="80" t="str">
        <f t="shared" si="15"/>
        <v>MST 3.3</v>
      </c>
      <c r="AD140" s="66" t="str">
        <f t="shared" si="16"/>
        <v>NO</v>
      </c>
      <c r="AE140" s="40">
        <f t="shared" si="17"/>
        <v>0</v>
      </c>
      <c r="AF140" s="40">
        <f t="shared" si="18"/>
        <v>0</v>
      </c>
      <c r="AG140" s="40">
        <f t="shared" si="19"/>
        <v>0</v>
      </c>
      <c r="AH140" s="118">
        <f>SUM(AE140:AG140)</f>
        <v>0</v>
      </c>
      <c r="AO140"/>
    </row>
    <row r="141" spans="1:41" ht="15.75" x14ac:dyDescent="0.25">
      <c r="A141" s="40">
        <v>3</v>
      </c>
      <c r="B141" s="40" t="s">
        <v>166</v>
      </c>
      <c r="C141" s="40">
        <v>3.2</v>
      </c>
      <c r="D141" s="80" t="str">
        <f>CONCATENATE(B141," ",C141)</f>
        <v>OT 3.2</v>
      </c>
      <c r="E141" s="51" t="s">
        <v>394</v>
      </c>
      <c r="F141" s="40" t="s">
        <v>321</v>
      </c>
      <c r="G141" s="40">
        <v>2.2000000000000002</v>
      </c>
      <c r="H141" s="40" t="s">
        <v>439</v>
      </c>
      <c r="Y141" s="91">
        <v>4</v>
      </c>
      <c r="Z141" s="39" t="s">
        <v>553</v>
      </c>
      <c r="AA141" s="39" t="s">
        <v>144</v>
      </c>
      <c r="AB141" s="39">
        <v>4.0999999999999996</v>
      </c>
      <c r="AC141" s="80" t="str">
        <f t="shared" si="15"/>
        <v>MST 4.1</v>
      </c>
      <c r="AD141" s="66" t="str">
        <f t="shared" si="16"/>
        <v>YES</v>
      </c>
      <c r="AE141" s="40">
        <f t="shared" si="17"/>
        <v>0</v>
      </c>
      <c r="AF141" s="40">
        <f t="shared" si="18"/>
        <v>3</v>
      </c>
      <c r="AG141" s="40">
        <f t="shared" si="19"/>
        <v>0</v>
      </c>
      <c r="AH141" s="118">
        <f>SUM(AE141:AG141)</f>
        <v>3</v>
      </c>
      <c r="AO141"/>
    </row>
    <row r="142" spans="1:41" ht="15.75" x14ac:dyDescent="0.25">
      <c r="A142" s="40">
        <v>3</v>
      </c>
      <c r="B142" s="40" t="s">
        <v>166</v>
      </c>
      <c r="C142" s="40">
        <v>3.3</v>
      </c>
      <c r="D142" s="80" t="str">
        <f>CONCATENATE(B142," ",C142)</f>
        <v>OT 3.3</v>
      </c>
      <c r="E142" s="51" t="s">
        <v>394</v>
      </c>
      <c r="F142" s="40" t="s">
        <v>321</v>
      </c>
      <c r="G142" s="40">
        <v>2.2000000000000002</v>
      </c>
      <c r="H142" s="40">
        <v>3</v>
      </c>
      <c r="Y142" s="91">
        <v>1</v>
      </c>
      <c r="Z142" s="39" t="s">
        <v>549</v>
      </c>
      <c r="AA142" s="39" t="s">
        <v>166</v>
      </c>
      <c r="AB142" s="39">
        <v>1.1000000000000001</v>
      </c>
      <c r="AC142" s="80" t="str">
        <f t="shared" si="15"/>
        <v>OT 1.1</v>
      </c>
      <c r="AD142" s="66" t="str">
        <f t="shared" si="16"/>
        <v>YES</v>
      </c>
      <c r="AE142" s="40">
        <f t="shared" si="17"/>
        <v>0</v>
      </c>
      <c r="AF142" s="40">
        <f t="shared" si="18"/>
        <v>1</v>
      </c>
      <c r="AG142" s="40">
        <f t="shared" si="19"/>
        <v>0</v>
      </c>
      <c r="AH142" s="118">
        <f>SUM(AE142:AG142)</f>
        <v>1</v>
      </c>
      <c r="AO142"/>
    </row>
    <row r="143" spans="1:41" ht="15.75" x14ac:dyDescent="0.25">
      <c r="A143" s="40">
        <v>3</v>
      </c>
      <c r="B143" s="40" t="s">
        <v>166</v>
      </c>
      <c r="C143" s="40">
        <v>3.4</v>
      </c>
      <c r="D143" s="80" t="str">
        <f>CONCATENATE(B143," ",C143)</f>
        <v>OT 3.4</v>
      </c>
      <c r="E143" s="51" t="s">
        <v>394</v>
      </c>
      <c r="F143" s="40" t="s">
        <v>321</v>
      </c>
      <c r="G143" s="40">
        <v>2.2000000000000002</v>
      </c>
      <c r="H143" s="40" t="s">
        <v>458</v>
      </c>
      <c r="Y143" s="91">
        <v>2</v>
      </c>
      <c r="Z143" s="39" t="s">
        <v>549</v>
      </c>
      <c r="AA143" s="39" t="s">
        <v>166</v>
      </c>
      <c r="AB143" s="39">
        <v>2.1</v>
      </c>
      <c r="AC143" s="80" t="str">
        <f t="shared" si="15"/>
        <v>OT 2.1</v>
      </c>
      <c r="AD143" s="66" t="str">
        <f t="shared" si="16"/>
        <v>YES</v>
      </c>
      <c r="AE143" s="40">
        <f t="shared" si="17"/>
        <v>0</v>
      </c>
      <c r="AF143" s="40">
        <f t="shared" si="18"/>
        <v>0</v>
      </c>
      <c r="AG143" s="40">
        <f t="shared" si="19"/>
        <v>2</v>
      </c>
      <c r="AH143" s="118">
        <f>SUM(AE143:AG143)</f>
        <v>2</v>
      </c>
      <c r="AO143"/>
    </row>
    <row r="144" spans="1:41" ht="15.75" x14ac:dyDescent="0.25">
      <c r="A144" s="18">
        <v>3</v>
      </c>
      <c r="B144" s="18" t="s">
        <v>166</v>
      </c>
      <c r="C144" s="18">
        <v>3.4</v>
      </c>
      <c r="D144" s="80" t="str">
        <f>CONCATENATE(B144," ",C144)</f>
        <v>OT 3.4</v>
      </c>
      <c r="E144" s="51" t="s">
        <v>394</v>
      </c>
      <c r="F144" s="40" t="s">
        <v>321</v>
      </c>
      <c r="G144" s="40">
        <v>2.2999999999999998</v>
      </c>
      <c r="H144" s="40">
        <v>3</v>
      </c>
      <c r="Y144" s="91">
        <v>2</v>
      </c>
      <c r="Z144" s="39" t="s">
        <v>549</v>
      </c>
      <c r="AA144" s="39" t="s">
        <v>166</v>
      </c>
      <c r="AB144" s="39">
        <v>2.2000000000000002</v>
      </c>
      <c r="AC144" s="80" t="str">
        <f t="shared" si="15"/>
        <v>OT 2.2</v>
      </c>
      <c r="AD144" s="66" t="str">
        <f t="shared" si="16"/>
        <v>YES</v>
      </c>
      <c r="AE144" s="40">
        <f t="shared" si="17"/>
        <v>0</v>
      </c>
      <c r="AF144" s="40">
        <f t="shared" si="18"/>
        <v>2</v>
      </c>
      <c r="AG144" s="40">
        <f t="shared" si="19"/>
        <v>0</v>
      </c>
      <c r="AH144" s="118">
        <f>SUM(AE144:AG144)</f>
        <v>2</v>
      </c>
      <c r="AO144"/>
    </row>
    <row r="145" spans="1:41" ht="15.75" x14ac:dyDescent="0.25">
      <c r="A145" s="40">
        <v>3</v>
      </c>
      <c r="B145" s="40" t="s">
        <v>166</v>
      </c>
      <c r="C145" s="40">
        <v>3.5</v>
      </c>
      <c r="D145" s="80" t="str">
        <f>CONCATENATE(B145," ",C145)</f>
        <v>OT 3.5</v>
      </c>
      <c r="E145" s="51" t="s">
        <v>394</v>
      </c>
      <c r="F145" s="40" t="s">
        <v>321</v>
      </c>
      <c r="G145" s="40">
        <v>2.2000000000000002</v>
      </c>
      <c r="H145" s="40" t="s">
        <v>442</v>
      </c>
      <c r="Y145" s="91">
        <v>3</v>
      </c>
      <c r="Z145" s="39" t="s">
        <v>549</v>
      </c>
      <c r="AA145" s="39" t="s">
        <v>166</v>
      </c>
      <c r="AB145" s="39">
        <v>3.1</v>
      </c>
      <c r="AC145" s="80" t="str">
        <f t="shared" si="15"/>
        <v>OT 3.1</v>
      </c>
      <c r="AD145" s="66" t="str">
        <f t="shared" si="16"/>
        <v>YES</v>
      </c>
      <c r="AE145" s="40">
        <f t="shared" si="17"/>
        <v>0</v>
      </c>
      <c r="AF145" s="40">
        <f t="shared" si="18"/>
        <v>1</v>
      </c>
      <c r="AG145" s="40">
        <f t="shared" si="19"/>
        <v>0</v>
      </c>
      <c r="AH145" s="118">
        <f>SUM(AE145:AG145)</f>
        <v>1</v>
      </c>
      <c r="AO145"/>
    </row>
    <row r="146" spans="1:41" ht="15.75" x14ac:dyDescent="0.25">
      <c r="A146" s="40">
        <v>3</v>
      </c>
      <c r="B146" s="40" t="s">
        <v>166</v>
      </c>
      <c r="C146" s="40">
        <v>3.6</v>
      </c>
      <c r="D146" s="80" t="str">
        <f>CONCATENATE(B146," ",C146)</f>
        <v>OT 3.6</v>
      </c>
      <c r="E146" s="51" t="s">
        <v>394</v>
      </c>
      <c r="F146" s="40" t="s">
        <v>321</v>
      </c>
      <c r="G146" s="40">
        <v>2.2000000000000002</v>
      </c>
      <c r="H146" s="40">
        <v>5</v>
      </c>
      <c r="Y146" s="91">
        <v>3</v>
      </c>
      <c r="Z146" s="39" t="s">
        <v>549</v>
      </c>
      <c r="AA146" s="39" t="s">
        <v>166</v>
      </c>
      <c r="AB146" s="39">
        <v>3.2</v>
      </c>
      <c r="AC146" s="80" t="str">
        <f t="shared" si="15"/>
        <v>OT 3.2</v>
      </c>
      <c r="AD146" s="66" t="str">
        <f t="shared" si="16"/>
        <v>YES</v>
      </c>
      <c r="AE146" s="40">
        <f t="shared" si="17"/>
        <v>0</v>
      </c>
      <c r="AF146" s="40">
        <f t="shared" si="18"/>
        <v>2</v>
      </c>
      <c r="AG146" s="40">
        <f t="shared" si="19"/>
        <v>0</v>
      </c>
      <c r="AH146" s="118">
        <f>SUM(AE146:AG146)</f>
        <v>2</v>
      </c>
      <c r="AO146"/>
    </row>
    <row r="147" spans="1:41" ht="15.75" x14ac:dyDescent="0.25">
      <c r="A147" s="40">
        <v>3</v>
      </c>
      <c r="B147" s="40" t="s">
        <v>199</v>
      </c>
      <c r="C147" s="40">
        <v>3.3</v>
      </c>
      <c r="D147" s="80" t="str">
        <f>CONCATENATE(B147," ",C147)</f>
        <v>PAD 3.3</v>
      </c>
      <c r="E147" s="51" t="s">
        <v>394</v>
      </c>
      <c r="F147" s="40" t="s">
        <v>342</v>
      </c>
      <c r="G147" s="40">
        <v>7.2</v>
      </c>
      <c r="H147" s="40">
        <v>8</v>
      </c>
      <c r="Y147" s="91">
        <v>3</v>
      </c>
      <c r="Z147" s="39" t="s">
        <v>549</v>
      </c>
      <c r="AA147" s="39" t="s">
        <v>166</v>
      </c>
      <c r="AB147" s="39">
        <v>3.3</v>
      </c>
      <c r="AC147" s="80" t="str">
        <f t="shared" si="15"/>
        <v>OT 3.3</v>
      </c>
      <c r="AD147" s="66" t="str">
        <f t="shared" si="16"/>
        <v>YES</v>
      </c>
      <c r="AE147" s="40">
        <f t="shared" si="17"/>
        <v>0</v>
      </c>
      <c r="AF147" s="40">
        <f t="shared" si="18"/>
        <v>1</v>
      </c>
      <c r="AG147" s="40">
        <f t="shared" si="19"/>
        <v>1</v>
      </c>
      <c r="AH147" s="118">
        <f>SUM(AE147:AG147)</f>
        <v>2</v>
      </c>
      <c r="AO147"/>
    </row>
    <row r="148" spans="1:41" ht="15.75" x14ac:dyDescent="0.25">
      <c r="A148" s="40">
        <v>3</v>
      </c>
      <c r="B148" s="40" t="s">
        <v>199</v>
      </c>
      <c r="C148" s="40">
        <v>3.4</v>
      </c>
      <c r="D148" s="80" t="str">
        <f>CONCATENATE(B148," ",C148)</f>
        <v>PAD 3.4</v>
      </c>
      <c r="E148" s="51" t="s">
        <v>394</v>
      </c>
      <c r="F148" s="40" t="s">
        <v>321</v>
      </c>
      <c r="G148" s="40">
        <v>1.1000000000000001</v>
      </c>
      <c r="H148" s="40" t="s">
        <v>435</v>
      </c>
      <c r="Y148" s="91">
        <v>3</v>
      </c>
      <c r="Z148" s="39" t="s">
        <v>549</v>
      </c>
      <c r="AA148" s="39" t="s">
        <v>166</v>
      </c>
      <c r="AB148" s="39">
        <v>3.4</v>
      </c>
      <c r="AC148" s="80" t="str">
        <f t="shared" si="15"/>
        <v>OT 3.4</v>
      </c>
      <c r="AD148" s="66" t="str">
        <f t="shared" si="16"/>
        <v>YES</v>
      </c>
      <c r="AE148" s="40">
        <f t="shared" si="17"/>
        <v>0</v>
      </c>
      <c r="AF148" s="40">
        <f t="shared" si="18"/>
        <v>2</v>
      </c>
      <c r="AG148" s="40">
        <f t="shared" si="19"/>
        <v>1</v>
      </c>
      <c r="AH148" s="118">
        <f>SUM(AE148:AG148)</f>
        <v>3</v>
      </c>
      <c r="AO148"/>
    </row>
    <row r="149" spans="1:41" ht="18" customHeight="1" x14ac:dyDescent="0.25">
      <c r="A149" s="40">
        <v>1</v>
      </c>
      <c r="B149" s="40" t="s">
        <v>210</v>
      </c>
      <c r="C149" s="40">
        <v>1.2</v>
      </c>
      <c r="D149" s="80" t="str">
        <f>CONCATENATE(B149," ",C149)</f>
        <v>PCM 1.2</v>
      </c>
      <c r="E149" s="51" t="s">
        <v>394</v>
      </c>
      <c r="F149" s="40" t="s">
        <v>321</v>
      </c>
      <c r="G149" s="40">
        <v>4.0999999999999996</v>
      </c>
      <c r="H149" s="40">
        <v>4</v>
      </c>
      <c r="Y149" s="91">
        <v>3</v>
      </c>
      <c r="Z149" s="39" t="s">
        <v>549</v>
      </c>
      <c r="AA149" s="39" t="s">
        <v>166</v>
      </c>
      <c r="AB149" s="39">
        <v>3.5</v>
      </c>
      <c r="AC149" s="80" t="str">
        <f t="shared" si="15"/>
        <v>OT 3.5</v>
      </c>
      <c r="AD149" s="66" t="str">
        <f t="shared" si="16"/>
        <v>YES</v>
      </c>
      <c r="AE149" s="40">
        <f t="shared" si="17"/>
        <v>0</v>
      </c>
      <c r="AF149" s="40">
        <f t="shared" si="18"/>
        <v>1</v>
      </c>
      <c r="AG149" s="40">
        <f t="shared" si="19"/>
        <v>0</v>
      </c>
      <c r="AH149" s="118">
        <f>SUM(AE149:AG149)</f>
        <v>1</v>
      </c>
      <c r="AO149"/>
    </row>
    <row r="150" spans="1:41" ht="18" customHeight="1" x14ac:dyDescent="0.25">
      <c r="A150" s="40">
        <v>2</v>
      </c>
      <c r="B150" s="40" t="s">
        <v>210</v>
      </c>
      <c r="C150" s="40">
        <v>2.1</v>
      </c>
      <c r="D150" s="80" t="str">
        <f>CONCATENATE(B150," ",C150)</f>
        <v>PCM 2.1</v>
      </c>
      <c r="E150" s="51" t="s">
        <v>394</v>
      </c>
      <c r="F150" s="40" t="s">
        <v>363</v>
      </c>
      <c r="G150" s="40">
        <v>3.4</v>
      </c>
      <c r="H150" s="40">
        <v>2</v>
      </c>
      <c r="Y150" s="91">
        <v>3</v>
      </c>
      <c r="Z150" s="39" t="s">
        <v>549</v>
      </c>
      <c r="AA150" s="39" t="s">
        <v>166</v>
      </c>
      <c r="AB150" s="39">
        <v>3.6</v>
      </c>
      <c r="AC150" s="80" t="str">
        <f t="shared" si="15"/>
        <v>OT 3.6</v>
      </c>
      <c r="AD150" s="66" t="str">
        <f t="shared" si="16"/>
        <v>YES</v>
      </c>
      <c r="AE150" s="40">
        <f t="shared" si="17"/>
        <v>0</v>
      </c>
      <c r="AF150" s="40">
        <f t="shared" si="18"/>
        <v>1</v>
      </c>
      <c r="AG150" s="40">
        <f t="shared" si="19"/>
        <v>0</v>
      </c>
      <c r="AH150" s="118">
        <f>SUM(AE150:AG150)</f>
        <v>1</v>
      </c>
      <c r="AO150"/>
    </row>
    <row r="151" spans="1:41" ht="15.75" x14ac:dyDescent="0.25">
      <c r="A151" s="18">
        <v>2</v>
      </c>
      <c r="B151" s="18" t="s">
        <v>210</v>
      </c>
      <c r="C151" s="18">
        <v>2.2000000000000002</v>
      </c>
      <c r="D151" s="80" t="str">
        <f>CONCATENATE(B151," ",C151)</f>
        <v>PCM 2.2</v>
      </c>
      <c r="E151" s="51" t="s">
        <v>394</v>
      </c>
      <c r="F151" s="40" t="s">
        <v>363</v>
      </c>
      <c r="G151" s="40">
        <v>3.2</v>
      </c>
      <c r="H151" s="40">
        <v>3</v>
      </c>
      <c r="Y151" s="91">
        <v>1</v>
      </c>
      <c r="Z151" s="39" t="s">
        <v>549</v>
      </c>
      <c r="AA151" s="39" t="s">
        <v>199</v>
      </c>
      <c r="AB151" s="39">
        <v>1.1000000000000001</v>
      </c>
      <c r="AC151" s="80" t="str">
        <f t="shared" si="15"/>
        <v>PAD 1.1</v>
      </c>
      <c r="AD151" s="66" t="str">
        <f t="shared" si="16"/>
        <v>NO</v>
      </c>
      <c r="AE151" s="40">
        <f t="shared" si="17"/>
        <v>0</v>
      </c>
      <c r="AF151" s="40">
        <f t="shared" si="18"/>
        <v>0</v>
      </c>
      <c r="AG151" s="40">
        <f t="shared" si="19"/>
        <v>0</v>
      </c>
      <c r="AH151" s="118">
        <f>SUM(AE151:AG151)</f>
        <v>0</v>
      </c>
      <c r="AO151"/>
    </row>
    <row r="152" spans="1:41" ht="15.75" x14ac:dyDescent="0.25">
      <c r="A152" s="18">
        <v>3</v>
      </c>
      <c r="B152" s="18" t="s">
        <v>210</v>
      </c>
      <c r="C152" s="18">
        <v>3.1</v>
      </c>
      <c r="D152" s="80" t="str">
        <f>CONCATENATE(B152," ",C152)</f>
        <v>PCM 3.1</v>
      </c>
      <c r="E152" s="51" t="s">
        <v>394</v>
      </c>
      <c r="F152" s="40" t="s">
        <v>363</v>
      </c>
      <c r="G152" s="40">
        <v>3.4</v>
      </c>
      <c r="H152" s="40">
        <v>2</v>
      </c>
      <c r="Y152" s="91">
        <v>2</v>
      </c>
      <c r="Z152" s="39" t="s">
        <v>549</v>
      </c>
      <c r="AA152" s="39" t="s">
        <v>199</v>
      </c>
      <c r="AB152" s="39">
        <v>2.1</v>
      </c>
      <c r="AC152" s="80" t="str">
        <f t="shared" si="15"/>
        <v>PAD 2.1</v>
      </c>
      <c r="AD152" s="66" t="str">
        <f t="shared" si="16"/>
        <v>NO</v>
      </c>
      <c r="AE152" s="40">
        <f t="shared" si="17"/>
        <v>0</v>
      </c>
      <c r="AF152" s="40">
        <f t="shared" si="18"/>
        <v>0</v>
      </c>
      <c r="AG152" s="40">
        <f t="shared" si="19"/>
        <v>0</v>
      </c>
      <c r="AH152" s="118">
        <f>SUM(AE152:AG152)</f>
        <v>0</v>
      </c>
      <c r="AO152"/>
    </row>
    <row r="153" spans="1:41" ht="15.75" x14ac:dyDescent="0.25">
      <c r="A153" s="40">
        <v>3</v>
      </c>
      <c r="B153" s="40" t="s">
        <v>210</v>
      </c>
      <c r="C153" s="40">
        <v>3.3</v>
      </c>
      <c r="D153" s="80" t="str">
        <f>CONCATENATE(B153," ",C153)</f>
        <v>PCM 3.3</v>
      </c>
      <c r="E153" s="51" t="s">
        <v>394</v>
      </c>
      <c r="F153" s="40" t="s">
        <v>321</v>
      </c>
      <c r="G153" s="40">
        <v>4.0999999999999996</v>
      </c>
      <c r="H153" s="40">
        <v>6</v>
      </c>
      <c r="Y153" s="91">
        <v>2</v>
      </c>
      <c r="Z153" s="39" t="s">
        <v>549</v>
      </c>
      <c r="AA153" s="39" t="s">
        <v>199</v>
      </c>
      <c r="AB153" s="39">
        <v>2.2000000000000002</v>
      </c>
      <c r="AC153" s="80" t="str">
        <f t="shared" si="15"/>
        <v>PAD 2.2</v>
      </c>
      <c r="AD153" s="66" t="str">
        <f t="shared" si="16"/>
        <v>NO</v>
      </c>
      <c r="AE153" s="40">
        <f t="shared" si="17"/>
        <v>0</v>
      </c>
      <c r="AF153" s="40">
        <f t="shared" si="18"/>
        <v>0</v>
      </c>
      <c r="AG153" s="40">
        <f t="shared" si="19"/>
        <v>0</v>
      </c>
      <c r="AH153" s="118">
        <f>SUM(AE153:AG153)</f>
        <v>0</v>
      </c>
      <c r="AO153"/>
    </row>
    <row r="154" spans="1:41" ht="15.75" x14ac:dyDescent="0.25">
      <c r="A154" s="40">
        <v>1</v>
      </c>
      <c r="B154" s="40" t="s">
        <v>230</v>
      </c>
      <c r="C154" s="40">
        <v>1.1000000000000001</v>
      </c>
      <c r="D154" s="80" t="str">
        <f>CONCATENATE(B154," ",C154)</f>
        <v>PI 1.1</v>
      </c>
      <c r="E154" s="51" t="s">
        <v>394</v>
      </c>
      <c r="F154" s="40" t="s">
        <v>321</v>
      </c>
      <c r="G154" s="40">
        <v>3.2</v>
      </c>
      <c r="H154" s="40">
        <v>1</v>
      </c>
      <c r="Y154" s="91">
        <v>2</v>
      </c>
      <c r="Z154" s="39" t="s">
        <v>549</v>
      </c>
      <c r="AA154" s="39" t="s">
        <v>199</v>
      </c>
      <c r="AB154" s="39">
        <v>2.2999999999999998</v>
      </c>
      <c r="AC154" s="80" t="str">
        <f t="shared" si="15"/>
        <v>PAD 2.3</v>
      </c>
      <c r="AD154" s="66" t="str">
        <f t="shared" si="16"/>
        <v>NO</v>
      </c>
      <c r="AE154" s="40">
        <f t="shared" si="17"/>
        <v>0</v>
      </c>
      <c r="AF154" s="40">
        <f t="shared" si="18"/>
        <v>0</v>
      </c>
      <c r="AG154" s="40">
        <f t="shared" si="19"/>
        <v>0</v>
      </c>
      <c r="AH154" s="118">
        <f>SUM(AE154:AG154)</f>
        <v>0</v>
      </c>
      <c r="AO154"/>
    </row>
    <row r="155" spans="1:41" ht="15.75" x14ac:dyDescent="0.25">
      <c r="A155" s="40">
        <v>2</v>
      </c>
      <c r="B155" s="40" t="s">
        <v>230</v>
      </c>
      <c r="C155" s="40">
        <v>2.1</v>
      </c>
      <c r="D155" s="80" t="str">
        <f>CONCATENATE(B155," ",C155)</f>
        <v>PI 2.1</v>
      </c>
      <c r="E155" s="51" t="s">
        <v>394</v>
      </c>
      <c r="F155" s="40" t="s">
        <v>342</v>
      </c>
      <c r="G155" s="40">
        <v>4.4000000000000004</v>
      </c>
      <c r="H155" s="40">
        <v>5</v>
      </c>
      <c r="Y155" s="91">
        <v>3</v>
      </c>
      <c r="Z155" s="39" t="s">
        <v>549</v>
      </c>
      <c r="AA155" s="39" t="s">
        <v>199</v>
      </c>
      <c r="AB155" s="39">
        <v>3.1</v>
      </c>
      <c r="AC155" s="80" t="str">
        <f t="shared" si="15"/>
        <v>PAD 3.1</v>
      </c>
      <c r="AD155" s="66" t="str">
        <f t="shared" si="16"/>
        <v>NO</v>
      </c>
      <c r="AE155" s="40">
        <f t="shared" si="17"/>
        <v>0</v>
      </c>
      <c r="AF155" s="40">
        <f t="shared" si="18"/>
        <v>0</v>
      </c>
      <c r="AG155" s="40">
        <f t="shared" si="19"/>
        <v>0</v>
      </c>
      <c r="AH155" s="118">
        <f>SUM(AE155:AG155)</f>
        <v>0</v>
      </c>
      <c r="AO155"/>
    </row>
    <row r="156" spans="1:41" ht="15.75" x14ac:dyDescent="0.25">
      <c r="A156" s="40">
        <v>2</v>
      </c>
      <c r="B156" s="40" t="s">
        <v>230</v>
      </c>
      <c r="C156" s="40">
        <v>2.4</v>
      </c>
      <c r="D156" s="80" t="str">
        <f>CONCATENATE(B156," ",C156)</f>
        <v>PI 2.4</v>
      </c>
      <c r="E156" s="51" t="s">
        <v>394</v>
      </c>
      <c r="F156" s="40" t="s">
        <v>321</v>
      </c>
      <c r="G156" s="40">
        <v>3.1</v>
      </c>
      <c r="H156" s="40" t="s">
        <v>439</v>
      </c>
      <c r="Y156" s="91">
        <v>3</v>
      </c>
      <c r="Z156" s="39" t="s">
        <v>549</v>
      </c>
      <c r="AA156" s="39" t="s">
        <v>199</v>
      </c>
      <c r="AB156" s="39">
        <v>3.2</v>
      </c>
      <c r="AC156" s="80" t="str">
        <f t="shared" si="15"/>
        <v>PAD 3.2</v>
      </c>
      <c r="AD156" s="66" t="str">
        <f t="shared" si="16"/>
        <v>YES</v>
      </c>
      <c r="AE156" s="40">
        <f t="shared" si="17"/>
        <v>0</v>
      </c>
      <c r="AF156" s="40">
        <f t="shared" si="18"/>
        <v>0</v>
      </c>
      <c r="AG156" s="40">
        <f t="shared" si="19"/>
        <v>1</v>
      </c>
      <c r="AH156" s="118">
        <f>SUM(AE156:AG156)</f>
        <v>1</v>
      </c>
      <c r="AO156"/>
    </row>
    <row r="157" spans="1:41" ht="15.75" x14ac:dyDescent="0.25">
      <c r="A157" s="40">
        <v>2</v>
      </c>
      <c r="B157" s="40" t="s">
        <v>183</v>
      </c>
      <c r="C157" s="40">
        <v>2.1</v>
      </c>
      <c r="D157" s="80" t="str">
        <f>CONCATENATE(B157," ",C157)</f>
        <v>PLAN 2.1</v>
      </c>
      <c r="E157" s="51" t="s">
        <v>394</v>
      </c>
      <c r="F157" s="40" t="s">
        <v>321</v>
      </c>
      <c r="G157" s="40">
        <v>1.2</v>
      </c>
      <c r="H157" s="40">
        <v>5</v>
      </c>
      <c r="Y157" s="91">
        <v>3</v>
      </c>
      <c r="Z157" s="39" t="s">
        <v>549</v>
      </c>
      <c r="AA157" s="39" t="s">
        <v>199</v>
      </c>
      <c r="AB157" s="39">
        <v>3.3</v>
      </c>
      <c r="AC157" s="80" t="str">
        <f t="shared" si="15"/>
        <v>PAD 3.3</v>
      </c>
      <c r="AD157" s="66" t="str">
        <f t="shared" si="16"/>
        <v>YES</v>
      </c>
      <c r="AE157" s="40">
        <f t="shared" si="17"/>
        <v>0</v>
      </c>
      <c r="AF157" s="40">
        <f t="shared" si="18"/>
        <v>1</v>
      </c>
      <c r="AG157" s="40">
        <f t="shared" si="19"/>
        <v>1</v>
      </c>
      <c r="AH157" s="118">
        <f>SUM(AE157:AG157)</f>
        <v>2</v>
      </c>
      <c r="AO157"/>
    </row>
    <row r="158" spans="1:41" ht="18" customHeight="1" x14ac:dyDescent="0.25">
      <c r="A158" s="40">
        <v>2</v>
      </c>
      <c r="B158" s="40" t="s">
        <v>183</v>
      </c>
      <c r="C158" s="40">
        <v>2.2000000000000002</v>
      </c>
      <c r="D158" s="80" t="str">
        <f>CONCATENATE(B158," ",C158)</f>
        <v>PLAN 2.2</v>
      </c>
      <c r="E158" s="51" t="s">
        <v>394</v>
      </c>
      <c r="F158" s="40" t="s">
        <v>321</v>
      </c>
      <c r="G158" s="40">
        <v>2.1</v>
      </c>
      <c r="H158" s="40" t="s">
        <v>442</v>
      </c>
      <c r="Y158" s="91">
        <v>3</v>
      </c>
      <c r="Z158" s="39" t="s">
        <v>549</v>
      </c>
      <c r="AA158" s="39" t="s">
        <v>199</v>
      </c>
      <c r="AB158" s="39">
        <v>3.4</v>
      </c>
      <c r="AC158" s="80" t="str">
        <f t="shared" si="15"/>
        <v>PAD 3.4</v>
      </c>
      <c r="AD158" s="66" t="str">
        <f t="shared" si="16"/>
        <v>YES</v>
      </c>
      <c r="AE158" s="40">
        <f t="shared" si="17"/>
        <v>0</v>
      </c>
      <c r="AF158" s="40">
        <f t="shared" si="18"/>
        <v>1</v>
      </c>
      <c r="AG158" s="40">
        <f t="shared" si="19"/>
        <v>0</v>
      </c>
      <c r="AH158" s="118">
        <f>SUM(AE158:AG158)</f>
        <v>1</v>
      </c>
      <c r="AO158"/>
    </row>
    <row r="159" spans="1:41" ht="18" customHeight="1" x14ac:dyDescent="0.25">
      <c r="A159" s="40">
        <v>2</v>
      </c>
      <c r="B159" s="40" t="s">
        <v>183</v>
      </c>
      <c r="C159" s="40">
        <v>2.2000000000000002</v>
      </c>
      <c r="D159" s="80" t="str">
        <f>CONCATENATE(B159," ",C159)</f>
        <v>PLAN 2.2</v>
      </c>
      <c r="E159" s="51" t="s">
        <v>394</v>
      </c>
      <c r="F159" s="40" t="s">
        <v>321</v>
      </c>
      <c r="G159" s="40">
        <v>2.2000000000000002</v>
      </c>
      <c r="H159" s="40" t="s">
        <v>467</v>
      </c>
      <c r="Y159" s="91">
        <v>3</v>
      </c>
      <c r="Z159" s="39" t="s">
        <v>549</v>
      </c>
      <c r="AA159" s="39" t="s">
        <v>199</v>
      </c>
      <c r="AB159" s="39">
        <v>3.5</v>
      </c>
      <c r="AC159" s="80" t="str">
        <f t="shared" si="15"/>
        <v>PAD 3.5</v>
      </c>
      <c r="AD159" s="66" t="str">
        <f t="shared" si="16"/>
        <v>NO</v>
      </c>
      <c r="AE159" s="40">
        <f t="shared" si="17"/>
        <v>0</v>
      </c>
      <c r="AF159" s="40">
        <f t="shared" si="18"/>
        <v>0</v>
      </c>
      <c r="AG159" s="40">
        <f t="shared" si="19"/>
        <v>0</v>
      </c>
      <c r="AH159" s="118">
        <f>SUM(AE159:AG159)</f>
        <v>0</v>
      </c>
      <c r="AO159"/>
    </row>
    <row r="160" spans="1:41" ht="15.75" x14ac:dyDescent="0.25">
      <c r="A160" s="40">
        <v>3</v>
      </c>
      <c r="B160" s="40" t="s">
        <v>183</v>
      </c>
      <c r="C160" s="40">
        <v>3.4</v>
      </c>
      <c r="D160" s="80" t="str">
        <f>CONCATENATE(B160," ",C160)</f>
        <v>PLAN 3.4</v>
      </c>
      <c r="E160" s="51" t="s">
        <v>394</v>
      </c>
      <c r="F160" s="40" t="s">
        <v>321</v>
      </c>
      <c r="G160" s="40">
        <v>5.0999999999999996</v>
      </c>
      <c r="H160" s="40">
        <v>8</v>
      </c>
      <c r="Y160" s="91">
        <v>3</v>
      </c>
      <c r="Z160" s="39" t="s">
        <v>549</v>
      </c>
      <c r="AA160" s="39" t="s">
        <v>199</v>
      </c>
      <c r="AB160" s="39">
        <v>3.6</v>
      </c>
      <c r="AC160" s="80" t="str">
        <f t="shared" si="15"/>
        <v>PAD 3.6</v>
      </c>
      <c r="AD160" s="66" t="str">
        <f t="shared" si="16"/>
        <v>NO</v>
      </c>
      <c r="AE160" s="40">
        <f t="shared" si="17"/>
        <v>0</v>
      </c>
      <c r="AF160" s="40">
        <f t="shared" si="18"/>
        <v>0</v>
      </c>
      <c r="AG160" s="40">
        <f t="shared" si="19"/>
        <v>0</v>
      </c>
      <c r="AH160" s="118">
        <f>SUM(AE160:AG160)</f>
        <v>0</v>
      </c>
      <c r="AO160"/>
    </row>
    <row r="161" spans="1:41" ht="15.75" x14ac:dyDescent="0.25">
      <c r="A161" s="40">
        <v>1</v>
      </c>
      <c r="B161" s="40" t="s">
        <v>223</v>
      </c>
      <c r="C161" s="40">
        <v>1.1000000000000001</v>
      </c>
      <c r="D161" s="80" t="str">
        <f>CONCATENATE(B161," ",C161)</f>
        <v>PQA 1.1</v>
      </c>
      <c r="E161" s="51" t="s">
        <v>394</v>
      </c>
      <c r="F161" s="40" t="s">
        <v>342</v>
      </c>
      <c r="G161" s="40">
        <v>2.1</v>
      </c>
      <c r="H161" s="40" t="s">
        <v>461</v>
      </c>
      <c r="Y161" s="91">
        <v>1</v>
      </c>
      <c r="Z161" s="39" t="s">
        <v>549</v>
      </c>
      <c r="AA161" s="39" t="s">
        <v>210</v>
      </c>
      <c r="AB161" s="39">
        <v>1.1000000000000001</v>
      </c>
      <c r="AC161" s="80" t="str">
        <f t="shared" si="15"/>
        <v>PCM 1.1</v>
      </c>
      <c r="AD161" s="66" t="str">
        <f t="shared" si="16"/>
        <v>YES</v>
      </c>
      <c r="AE161" s="40">
        <f t="shared" si="17"/>
        <v>0</v>
      </c>
      <c r="AF161" s="40">
        <f t="shared" si="18"/>
        <v>0</v>
      </c>
      <c r="AG161" s="40">
        <f t="shared" si="19"/>
        <v>1</v>
      </c>
      <c r="AH161" s="118">
        <f>SUM(AE161:AG161)</f>
        <v>1</v>
      </c>
      <c r="AO161"/>
    </row>
    <row r="162" spans="1:41" ht="15.75" x14ac:dyDescent="0.25">
      <c r="A162" s="40">
        <v>2</v>
      </c>
      <c r="B162" s="40" t="s">
        <v>223</v>
      </c>
      <c r="C162" s="40">
        <v>2.1</v>
      </c>
      <c r="D162" s="80" t="str">
        <f>CONCATENATE(B162," ",C162)</f>
        <v>PQA 2.1</v>
      </c>
      <c r="E162" s="51" t="s">
        <v>394</v>
      </c>
      <c r="F162" s="40" t="s">
        <v>321</v>
      </c>
      <c r="G162" s="40">
        <v>4.0999999999999996</v>
      </c>
      <c r="H162" s="40">
        <v>3</v>
      </c>
      <c r="Y162" s="91">
        <v>1</v>
      </c>
      <c r="Z162" s="39" t="s">
        <v>549</v>
      </c>
      <c r="AA162" s="39" t="s">
        <v>210</v>
      </c>
      <c r="AB162" s="39">
        <v>1.2</v>
      </c>
      <c r="AC162" s="80" t="str">
        <f t="shared" si="15"/>
        <v>PCM 1.2</v>
      </c>
      <c r="AD162" s="66" t="str">
        <f t="shared" si="16"/>
        <v>YES</v>
      </c>
      <c r="AE162" s="40">
        <f t="shared" si="17"/>
        <v>0</v>
      </c>
      <c r="AF162" s="40">
        <f t="shared" si="18"/>
        <v>1</v>
      </c>
      <c r="AG162" s="40">
        <f t="shared" si="19"/>
        <v>0</v>
      </c>
      <c r="AH162" s="118">
        <f>SUM(AE162:AG162)</f>
        <v>1</v>
      </c>
      <c r="AO162"/>
    </row>
    <row r="163" spans="1:41" ht="15.75" x14ac:dyDescent="0.25">
      <c r="A163" s="40">
        <v>2</v>
      </c>
      <c r="B163" s="40" t="s">
        <v>223</v>
      </c>
      <c r="C163" s="40">
        <v>2.1</v>
      </c>
      <c r="D163" s="80" t="str">
        <f>CONCATENATE(B163," ",C163)</f>
        <v>PQA 2.1</v>
      </c>
      <c r="E163" s="51" t="s">
        <v>394</v>
      </c>
      <c r="F163" s="40" t="s">
        <v>342</v>
      </c>
      <c r="G163" s="40">
        <v>5.0999999999999996</v>
      </c>
      <c r="H163" s="40">
        <v>5</v>
      </c>
      <c r="Y163" s="91">
        <v>1</v>
      </c>
      <c r="Z163" s="39" t="s">
        <v>549</v>
      </c>
      <c r="AA163" s="39" t="s">
        <v>210</v>
      </c>
      <c r="AB163" s="39">
        <v>1.3</v>
      </c>
      <c r="AC163" s="80" t="str">
        <f t="shared" si="15"/>
        <v>PCM 1.3</v>
      </c>
      <c r="AD163" s="66" t="str">
        <f t="shared" si="16"/>
        <v>NO</v>
      </c>
      <c r="AE163" s="40">
        <f t="shared" si="17"/>
        <v>0</v>
      </c>
      <c r="AF163" s="40">
        <f t="shared" si="18"/>
        <v>0</v>
      </c>
      <c r="AG163" s="40">
        <f t="shared" si="19"/>
        <v>0</v>
      </c>
      <c r="AH163" s="118">
        <f>SUM(AE163:AG163)</f>
        <v>0</v>
      </c>
      <c r="AO163"/>
    </row>
    <row r="164" spans="1:41" ht="15.75" x14ac:dyDescent="0.25">
      <c r="A164" s="40">
        <v>2</v>
      </c>
      <c r="B164" s="40" t="s">
        <v>223</v>
      </c>
      <c r="C164" s="40">
        <v>2.1</v>
      </c>
      <c r="D164" s="80" t="str">
        <f>CONCATENATE(B164," ",C164)</f>
        <v>PQA 2.1</v>
      </c>
      <c r="E164" s="51" t="s">
        <v>394</v>
      </c>
      <c r="F164" s="40" t="s">
        <v>342</v>
      </c>
      <c r="G164" s="40">
        <v>7.1</v>
      </c>
      <c r="H164" s="40" t="s">
        <v>434</v>
      </c>
      <c r="Y164" s="91">
        <v>2</v>
      </c>
      <c r="Z164" s="39" t="s">
        <v>549</v>
      </c>
      <c r="AA164" s="39" t="s">
        <v>210</v>
      </c>
      <c r="AB164" s="39">
        <v>2.1</v>
      </c>
      <c r="AC164" s="80" t="str">
        <f t="shared" si="15"/>
        <v>PCM 2.1</v>
      </c>
      <c r="AD164" s="66" t="str">
        <f t="shared" si="16"/>
        <v>YES</v>
      </c>
      <c r="AE164" s="40">
        <f t="shared" si="17"/>
        <v>0</v>
      </c>
      <c r="AF164" s="40">
        <f t="shared" si="18"/>
        <v>1</v>
      </c>
      <c r="AG164" s="40">
        <f t="shared" si="19"/>
        <v>0</v>
      </c>
      <c r="AH164" s="118">
        <f>SUM(AE164:AG164)</f>
        <v>1</v>
      </c>
      <c r="AO164"/>
    </row>
    <row r="165" spans="1:41" ht="18" customHeight="1" x14ac:dyDescent="0.25">
      <c r="A165" s="40">
        <v>2</v>
      </c>
      <c r="B165" s="40" t="s">
        <v>223</v>
      </c>
      <c r="C165" s="40">
        <v>2.2000000000000002</v>
      </c>
      <c r="D165" s="80" t="str">
        <f>CONCATENATE(B165," ",C165)</f>
        <v>PQA 2.2</v>
      </c>
      <c r="E165" s="51" t="s">
        <v>394</v>
      </c>
      <c r="F165" s="40" t="s">
        <v>342</v>
      </c>
      <c r="G165" s="40">
        <v>2.1</v>
      </c>
      <c r="H165" s="40">
        <v>1</v>
      </c>
      <c r="Y165" s="91">
        <v>2</v>
      </c>
      <c r="Z165" s="39" t="s">
        <v>549</v>
      </c>
      <c r="AA165" s="39" t="s">
        <v>210</v>
      </c>
      <c r="AB165" s="39">
        <v>2.2000000000000002</v>
      </c>
      <c r="AC165" s="80" t="str">
        <f t="shared" si="15"/>
        <v>PCM 2.2</v>
      </c>
      <c r="AD165" s="66" t="str">
        <f t="shared" si="16"/>
        <v>YES</v>
      </c>
      <c r="AE165" s="40">
        <f t="shared" si="17"/>
        <v>0</v>
      </c>
      <c r="AF165" s="40">
        <f t="shared" si="18"/>
        <v>1</v>
      </c>
      <c r="AG165" s="40">
        <f t="shared" si="19"/>
        <v>0</v>
      </c>
      <c r="AH165" s="118">
        <f>SUM(AE165:AG165)</f>
        <v>1</v>
      </c>
      <c r="AO165"/>
    </row>
    <row r="166" spans="1:41" ht="15.75" x14ac:dyDescent="0.25">
      <c r="A166" s="40">
        <v>2</v>
      </c>
      <c r="B166" s="40" t="s">
        <v>223</v>
      </c>
      <c r="C166" s="40">
        <v>2.2000000000000002</v>
      </c>
      <c r="D166" s="80" t="str">
        <f>CONCATENATE(B166," ",C166)</f>
        <v>PQA 2.2</v>
      </c>
      <c r="E166" s="51" t="s">
        <v>394</v>
      </c>
      <c r="F166" s="40" t="s">
        <v>342</v>
      </c>
      <c r="G166" s="40">
        <v>5.0999999999999996</v>
      </c>
      <c r="H166" s="40">
        <v>9</v>
      </c>
      <c r="Y166" s="91">
        <v>3</v>
      </c>
      <c r="Z166" s="39" t="s">
        <v>549</v>
      </c>
      <c r="AA166" s="39" t="s">
        <v>210</v>
      </c>
      <c r="AB166" s="39">
        <v>3.1</v>
      </c>
      <c r="AC166" s="80" t="str">
        <f t="shared" si="15"/>
        <v>PCM 3.1</v>
      </c>
      <c r="AD166" s="66" t="str">
        <f t="shared" si="16"/>
        <v>YES</v>
      </c>
      <c r="AE166" s="40">
        <f t="shared" si="17"/>
        <v>0</v>
      </c>
      <c r="AF166" s="40">
        <f t="shared" si="18"/>
        <v>1</v>
      </c>
      <c r="AG166" s="40">
        <f t="shared" si="19"/>
        <v>0</v>
      </c>
      <c r="AH166" s="118">
        <f>SUM(AE166:AG166)</f>
        <v>1</v>
      </c>
      <c r="AO166"/>
    </row>
    <row r="167" spans="1:41" ht="15.75" x14ac:dyDescent="0.25">
      <c r="A167" s="40">
        <v>2</v>
      </c>
      <c r="B167" s="40" t="s">
        <v>223</v>
      </c>
      <c r="C167" s="40">
        <v>2.2000000000000002</v>
      </c>
      <c r="D167" s="80" t="str">
        <f>CONCATENATE(B167," ",C167)</f>
        <v>PQA 2.2</v>
      </c>
      <c r="E167" s="51" t="s">
        <v>394</v>
      </c>
      <c r="F167" s="40" t="s">
        <v>342</v>
      </c>
      <c r="G167" s="40">
        <v>7.2</v>
      </c>
      <c r="H167" s="40">
        <v>1</v>
      </c>
      <c r="Y167" s="91">
        <v>3</v>
      </c>
      <c r="Z167" s="39" t="s">
        <v>549</v>
      </c>
      <c r="AA167" s="39" t="s">
        <v>210</v>
      </c>
      <c r="AB167" s="39">
        <v>3.2</v>
      </c>
      <c r="AC167" s="80" t="str">
        <f t="shared" si="15"/>
        <v>PCM 3.2</v>
      </c>
      <c r="AD167" s="66" t="str">
        <f t="shared" si="16"/>
        <v>NO</v>
      </c>
      <c r="AE167" s="40">
        <f t="shared" si="17"/>
        <v>0</v>
      </c>
      <c r="AF167" s="40">
        <f t="shared" si="18"/>
        <v>0</v>
      </c>
      <c r="AG167" s="40">
        <f t="shared" si="19"/>
        <v>0</v>
      </c>
      <c r="AH167" s="118">
        <f>SUM(AE167:AG167)</f>
        <v>0</v>
      </c>
      <c r="AO167"/>
    </row>
    <row r="168" spans="1:41" ht="15.75" x14ac:dyDescent="0.25">
      <c r="A168" s="40">
        <v>1</v>
      </c>
      <c r="B168" s="40" t="s">
        <v>176</v>
      </c>
      <c r="C168" s="40">
        <v>1.1000000000000001</v>
      </c>
      <c r="D168" s="80" t="str">
        <f>CONCATENATE(B168," ",C168)</f>
        <v>PR 1.1</v>
      </c>
      <c r="E168" s="51" t="s">
        <v>394</v>
      </c>
      <c r="F168" s="40" t="s">
        <v>337</v>
      </c>
      <c r="G168" s="40">
        <v>1.1000000000000001</v>
      </c>
      <c r="H168" s="40">
        <v>4</v>
      </c>
      <c r="Y168" s="91">
        <v>3</v>
      </c>
      <c r="Z168" s="39" t="s">
        <v>549</v>
      </c>
      <c r="AA168" s="39" t="s">
        <v>210</v>
      </c>
      <c r="AB168" s="39">
        <v>3.3</v>
      </c>
      <c r="AC168" s="80" t="str">
        <f t="shared" si="15"/>
        <v>PCM 3.3</v>
      </c>
      <c r="AD168" s="66" t="str">
        <f t="shared" si="16"/>
        <v>YES</v>
      </c>
      <c r="AE168" s="40">
        <f t="shared" si="17"/>
        <v>0</v>
      </c>
      <c r="AF168" s="40">
        <f t="shared" si="18"/>
        <v>1</v>
      </c>
      <c r="AG168" s="40">
        <f t="shared" si="19"/>
        <v>0</v>
      </c>
      <c r="AH168" s="118">
        <f>SUM(AE168:AG168)</f>
        <v>1</v>
      </c>
      <c r="AO168"/>
    </row>
    <row r="169" spans="1:41" ht="15.75" x14ac:dyDescent="0.25">
      <c r="A169" s="40">
        <v>2</v>
      </c>
      <c r="B169" s="40" t="s">
        <v>176</v>
      </c>
      <c r="C169" s="40">
        <v>1.1000000000000001</v>
      </c>
      <c r="D169" s="80" t="str">
        <f>CONCATENATE(B169," ",C169)</f>
        <v>PR 1.1</v>
      </c>
      <c r="E169" s="51" t="s">
        <v>394</v>
      </c>
      <c r="F169" s="40" t="s">
        <v>342</v>
      </c>
      <c r="G169" s="40">
        <v>2.1</v>
      </c>
      <c r="H169" s="40">
        <v>4</v>
      </c>
      <c r="Y169" s="91">
        <v>3</v>
      </c>
      <c r="Z169" s="39" t="s">
        <v>549</v>
      </c>
      <c r="AA169" s="39" t="s">
        <v>210</v>
      </c>
      <c r="AB169" s="39">
        <v>3.4</v>
      </c>
      <c r="AC169" s="80" t="str">
        <f t="shared" si="15"/>
        <v>PCM 3.4</v>
      </c>
      <c r="AD169" s="66" t="str">
        <f t="shared" si="16"/>
        <v>YES</v>
      </c>
      <c r="AE169" s="40">
        <f t="shared" si="17"/>
        <v>0</v>
      </c>
      <c r="AF169" s="40">
        <f t="shared" si="18"/>
        <v>0</v>
      </c>
      <c r="AG169" s="40">
        <f t="shared" si="19"/>
        <v>1</v>
      </c>
      <c r="AH169" s="118">
        <f>SUM(AE169:AG169)</f>
        <v>1</v>
      </c>
      <c r="AO169"/>
    </row>
    <row r="170" spans="1:41" ht="15.75" x14ac:dyDescent="0.25">
      <c r="A170" s="40">
        <v>1</v>
      </c>
      <c r="B170" s="40" t="s">
        <v>176</v>
      </c>
      <c r="C170" s="40">
        <v>1.1000000000000001</v>
      </c>
      <c r="D170" s="80" t="str">
        <f>CONCATENATE(B170," ",C170)</f>
        <v>PR 1.1</v>
      </c>
      <c r="E170" s="51" t="s">
        <v>394</v>
      </c>
      <c r="F170" s="40" t="s">
        <v>342</v>
      </c>
      <c r="G170" s="40">
        <v>5.0999999999999996</v>
      </c>
      <c r="H170" s="40" t="s">
        <v>474</v>
      </c>
      <c r="Y170" s="91">
        <v>3</v>
      </c>
      <c r="Z170" s="39" t="s">
        <v>549</v>
      </c>
      <c r="AA170" s="39" t="s">
        <v>210</v>
      </c>
      <c r="AB170" s="39">
        <v>3.5</v>
      </c>
      <c r="AC170" s="80" t="str">
        <f t="shared" si="15"/>
        <v>PCM 3.5</v>
      </c>
      <c r="AD170" s="66" t="str">
        <f t="shared" si="16"/>
        <v>NO</v>
      </c>
      <c r="AE170" s="40">
        <f t="shared" si="17"/>
        <v>0</v>
      </c>
      <c r="AF170" s="40">
        <f t="shared" si="18"/>
        <v>0</v>
      </c>
      <c r="AG170" s="40">
        <f t="shared" si="19"/>
        <v>0</v>
      </c>
      <c r="AH170" s="118">
        <f>SUM(AE170:AG170)</f>
        <v>0</v>
      </c>
      <c r="AO170"/>
    </row>
    <row r="171" spans="1:41" ht="15.75" x14ac:dyDescent="0.25">
      <c r="A171" s="40">
        <v>1</v>
      </c>
      <c r="B171" s="40" t="s">
        <v>176</v>
      </c>
      <c r="C171" s="40">
        <v>1.1000000000000001</v>
      </c>
      <c r="D171" s="80" t="str">
        <f>CONCATENATE(B171," ",C171)</f>
        <v>PR 1.1</v>
      </c>
      <c r="E171" s="51" t="s">
        <v>394</v>
      </c>
      <c r="F171" s="40" t="s">
        <v>342</v>
      </c>
      <c r="G171" s="40">
        <v>6.2</v>
      </c>
      <c r="H171" s="40">
        <v>5</v>
      </c>
      <c r="Y171" s="91">
        <v>3</v>
      </c>
      <c r="Z171" s="39" t="s">
        <v>549</v>
      </c>
      <c r="AA171" s="39" t="s">
        <v>210</v>
      </c>
      <c r="AB171" s="39">
        <v>3.6</v>
      </c>
      <c r="AC171" s="80" t="str">
        <f t="shared" si="15"/>
        <v>PCM 3.6</v>
      </c>
      <c r="AD171" s="66" t="str">
        <f t="shared" si="16"/>
        <v>NO</v>
      </c>
      <c r="AE171" s="40">
        <f t="shared" si="17"/>
        <v>0</v>
      </c>
      <c r="AF171" s="40">
        <f t="shared" si="18"/>
        <v>0</v>
      </c>
      <c r="AG171" s="40">
        <f t="shared" si="19"/>
        <v>0</v>
      </c>
      <c r="AH171" s="118">
        <f>SUM(AE171:AG171)</f>
        <v>0</v>
      </c>
      <c r="AO171"/>
    </row>
    <row r="172" spans="1:41" ht="15.75" x14ac:dyDescent="0.25">
      <c r="A172" s="40">
        <v>1</v>
      </c>
      <c r="B172" s="40" t="s">
        <v>176</v>
      </c>
      <c r="C172" s="40">
        <v>1.1000000000000001</v>
      </c>
      <c r="D172" s="80" t="str">
        <f>CONCATENATE(B172," ",C172)</f>
        <v>PR 1.1</v>
      </c>
      <c r="E172" s="51" t="s">
        <v>394</v>
      </c>
      <c r="F172" s="40" t="s">
        <v>363</v>
      </c>
      <c r="G172" s="40">
        <v>1.1000000000000001</v>
      </c>
      <c r="H172" s="40">
        <v>1</v>
      </c>
      <c r="Y172" s="91">
        <v>4</v>
      </c>
      <c r="Z172" s="39" t="s">
        <v>549</v>
      </c>
      <c r="AA172" s="39" t="s">
        <v>210</v>
      </c>
      <c r="AB172" s="39">
        <v>4.0999999999999996</v>
      </c>
      <c r="AC172" s="80" t="str">
        <f t="shared" si="15"/>
        <v>PCM 4.1</v>
      </c>
      <c r="AD172" s="66" t="str">
        <f t="shared" si="16"/>
        <v>NO</v>
      </c>
      <c r="AE172" s="40">
        <f t="shared" si="17"/>
        <v>0</v>
      </c>
      <c r="AF172" s="40">
        <f t="shared" si="18"/>
        <v>0</v>
      </c>
      <c r="AG172" s="40">
        <f t="shared" si="19"/>
        <v>0</v>
      </c>
      <c r="AH172" s="118">
        <f>SUM(AE172:AG172)</f>
        <v>0</v>
      </c>
      <c r="AO172"/>
    </row>
    <row r="173" spans="1:41" ht="15.75" x14ac:dyDescent="0.25">
      <c r="A173" s="40">
        <v>2</v>
      </c>
      <c r="B173" s="40" t="s">
        <v>176</v>
      </c>
      <c r="C173" s="40">
        <v>2.1</v>
      </c>
      <c r="D173" s="80" t="str">
        <f>CONCATENATE(B173," ",C173)</f>
        <v>PR 2.1</v>
      </c>
      <c r="E173" s="51" t="s">
        <v>394</v>
      </c>
      <c r="F173" s="40" t="s">
        <v>342</v>
      </c>
      <c r="G173" s="40">
        <v>2.1</v>
      </c>
      <c r="H173" s="40" t="s">
        <v>437</v>
      </c>
      <c r="Y173" s="91">
        <v>1</v>
      </c>
      <c r="Z173" s="39" t="s">
        <v>555</v>
      </c>
      <c r="AA173" s="39" t="s">
        <v>230</v>
      </c>
      <c r="AB173" s="39">
        <v>1.1000000000000001</v>
      </c>
      <c r="AC173" s="80" t="str">
        <f t="shared" si="15"/>
        <v>PI 1.1</v>
      </c>
      <c r="AD173" s="66" t="str">
        <f t="shared" si="16"/>
        <v>YES</v>
      </c>
      <c r="AE173" s="40">
        <f t="shared" si="17"/>
        <v>0</v>
      </c>
      <c r="AF173" s="40">
        <f t="shared" si="18"/>
        <v>1</v>
      </c>
      <c r="AG173" s="40">
        <f t="shared" si="19"/>
        <v>0</v>
      </c>
      <c r="AH173" s="118">
        <f>SUM(AE173:AG173)</f>
        <v>1</v>
      </c>
      <c r="AO173"/>
    </row>
    <row r="174" spans="1:41" ht="15.75" x14ac:dyDescent="0.25">
      <c r="A174" s="40">
        <v>2</v>
      </c>
      <c r="B174" s="40" t="s">
        <v>176</v>
      </c>
      <c r="C174" s="40">
        <v>2.1</v>
      </c>
      <c r="D174" s="80" t="str">
        <f>CONCATENATE(B174," ",C174)</f>
        <v>PR 2.1</v>
      </c>
      <c r="E174" s="51" t="s">
        <v>394</v>
      </c>
      <c r="F174" s="40" t="s">
        <v>342</v>
      </c>
      <c r="G174" s="40">
        <v>5.0999999999999996</v>
      </c>
      <c r="H174" s="40" t="s">
        <v>463</v>
      </c>
      <c r="Y174" s="91">
        <v>2</v>
      </c>
      <c r="Z174" s="39" t="s">
        <v>555</v>
      </c>
      <c r="AA174" s="39" t="s">
        <v>230</v>
      </c>
      <c r="AB174" s="39">
        <v>2.1</v>
      </c>
      <c r="AC174" s="80" t="str">
        <f t="shared" si="15"/>
        <v>PI 2.1</v>
      </c>
      <c r="AD174" s="66" t="str">
        <f t="shared" si="16"/>
        <v>YES</v>
      </c>
      <c r="AE174" s="40">
        <f t="shared" si="17"/>
        <v>0</v>
      </c>
      <c r="AF174" s="40">
        <f t="shared" si="18"/>
        <v>1</v>
      </c>
      <c r="AG174" s="40">
        <f t="shared" si="19"/>
        <v>0</v>
      </c>
      <c r="AH174" s="118">
        <f>SUM(AE174:AG174)</f>
        <v>1</v>
      </c>
      <c r="AO174"/>
    </row>
    <row r="175" spans="1:41" ht="15.75" x14ac:dyDescent="0.25">
      <c r="A175" s="40">
        <v>2</v>
      </c>
      <c r="B175" s="40" t="s">
        <v>176</v>
      </c>
      <c r="C175" s="40">
        <v>2.1</v>
      </c>
      <c r="D175" s="80" t="str">
        <f>CONCATENATE(B175," ",C175)</f>
        <v>PR 2.1</v>
      </c>
      <c r="E175" s="51" t="s">
        <v>394</v>
      </c>
      <c r="F175" s="40" t="s">
        <v>342</v>
      </c>
      <c r="G175" s="40">
        <v>7.2</v>
      </c>
      <c r="H175" s="40" t="s">
        <v>536</v>
      </c>
      <c r="Y175" s="91">
        <v>2</v>
      </c>
      <c r="Z175" s="39" t="s">
        <v>555</v>
      </c>
      <c r="AA175" s="39" t="s">
        <v>230</v>
      </c>
      <c r="AB175" s="39">
        <v>2.2000000000000002</v>
      </c>
      <c r="AC175" s="80" t="str">
        <f t="shared" si="15"/>
        <v>PI 2.2</v>
      </c>
      <c r="AD175" s="66" t="str">
        <f t="shared" si="16"/>
        <v>YES</v>
      </c>
      <c r="AE175" s="40">
        <f t="shared" si="17"/>
        <v>0</v>
      </c>
      <c r="AF175" s="40">
        <f t="shared" si="18"/>
        <v>0</v>
      </c>
      <c r="AG175" s="40">
        <f t="shared" si="19"/>
        <v>2</v>
      </c>
      <c r="AH175" s="118">
        <f>SUM(AE175:AG175)</f>
        <v>2</v>
      </c>
      <c r="AO175"/>
    </row>
    <row r="176" spans="1:41" ht="15.75" x14ac:dyDescent="0.25">
      <c r="A176" s="40">
        <v>2</v>
      </c>
      <c r="B176" s="40" t="s">
        <v>176</v>
      </c>
      <c r="C176" s="40">
        <v>2.1</v>
      </c>
      <c r="D176" s="80" t="str">
        <f>CONCATENATE(B176," ",C176)</f>
        <v>PR 2.1</v>
      </c>
      <c r="E176" s="51" t="s">
        <v>394</v>
      </c>
      <c r="F176" s="40" t="s">
        <v>342</v>
      </c>
      <c r="G176" s="40">
        <v>8.1</v>
      </c>
      <c r="H176" s="40">
        <v>2</v>
      </c>
      <c r="Y176" s="91">
        <v>2</v>
      </c>
      <c r="Z176" s="39" t="s">
        <v>555</v>
      </c>
      <c r="AA176" s="39" t="s">
        <v>230</v>
      </c>
      <c r="AB176" s="39">
        <v>2.2999999999999998</v>
      </c>
      <c r="AC176" s="80" t="str">
        <f t="shared" si="15"/>
        <v>PI 2.3</v>
      </c>
      <c r="AD176" s="66" t="str">
        <f t="shared" si="16"/>
        <v>NO</v>
      </c>
      <c r="AE176" s="40">
        <f t="shared" si="17"/>
        <v>0</v>
      </c>
      <c r="AF176" s="40">
        <f t="shared" si="18"/>
        <v>0</v>
      </c>
      <c r="AG176" s="40">
        <f t="shared" si="19"/>
        <v>0</v>
      </c>
      <c r="AH176" s="118">
        <f>SUM(AE176:AG176)</f>
        <v>0</v>
      </c>
      <c r="AO176"/>
    </row>
    <row r="177" spans="1:41" ht="15.75" x14ac:dyDescent="0.25">
      <c r="A177" s="18">
        <v>2</v>
      </c>
      <c r="B177" s="18" t="s">
        <v>176</v>
      </c>
      <c r="C177" s="18">
        <v>2.2000000000000002</v>
      </c>
      <c r="D177" s="80" t="str">
        <f>CONCATENATE(B177," ",C177)</f>
        <v>PR 2.2</v>
      </c>
      <c r="E177" s="51" t="s">
        <v>394</v>
      </c>
      <c r="F177" s="40" t="s">
        <v>342</v>
      </c>
      <c r="G177" s="40">
        <v>5.0999999999999996</v>
      </c>
      <c r="H177" s="40">
        <v>9</v>
      </c>
      <c r="Y177" s="91">
        <v>2</v>
      </c>
      <c r="Z177" s="39" t="s">
        <v>555</v>
      </c>
      <c r="AA177" s="39" t="s">
        <v>230</v>
      </c>
      <c r="AB177" s="39">
        <v>2.4</v>
      </c>
      <c r="AC177" s="80" t="str">
        <f t="shared" si="15"/>
        <v>PI 2.4</v>
      </c>
      <c r="AD177" s="66" t="str">
        <f t="shared" si="16"/>
        <v>YES</v>
      </c>
      <c r="AE177" s="40">
        <f t="shared" si="17"/>
        <v>0</v>
      </c>
      <c r="AF177" s="40">
        <f t="shared" si="18"/>
        <v>1</v>
      </c>
      <c r="AG177" s="40">
        <f t="shared" si="19"/>
        <v>1</v>
      </c>
      <c r="AH177" s="118">
        <f>SUM(AE177:AG177)</f>
        <v>2</v>
      </c>
      <c r="AO177"/>
    </row>
    <row r="178" spans="1:41" ht="15.75" x14ac:dyDescent="0.25">
      <c r="A178" s="40">
        <v>2</v>
      </c>
      <c r="B178" s="40" t="s">
        <v>176</v>
      </c>
      <c r="C178" s="40">
        <v>2.2000000000000002</v>
      </c>
      <c r="D178" s="80" t="str">
        <f>CONCATENATE(B178," ",C178)</f>
        <v>PR 2.2</v>
      </c>
      <c r="E178" s="51" t="s">
        <v>394</v>
      </c>
      <c r="F178" s="40" t="s">
        <v>342</v>
      </c>
      <c r="G178" s="40">
        <v>7.1</v>
      </c>
      <c r="H178" s="40">
        <v>3</v>
      </c>
      <c r="Y178" s="91">
        <v>2</v>
      </c>
      <c r="Z178" s="39" t="s">
        <v>555</v>
      </c>
      <c r="AA178" s="39" t="s">
        <v>230</v>
      </c>
      <c r="AB178" s="39">
        <v>2.5</v>
      </c>
      <c r="AC178" s="80" t="str">
        <f t="shared" si="15"/>
        <v>PI 2.5</v>
      </c>
      <c r="AD178" s="66" t="str">
        <f t="shared" si="16"/>
        <v>YES</v>
      </c>
      <c r="AE178" s="40">
        <f t="shared" si="17"/>
        <v>0</v>
      </c>
      <c r="AF178" s="40">
        <f t="shared" si="18"/>
        <v>0</v>
      </c>
      <c r="AG178" s="40">
        <f t="shared" si="19"/>
        <v>2</v>
      </c>
      <c r="AH178" s="118">
        <f>SUM(AE178:AG178)</f>
        <v>2</v>
      </c>
      <c r="AO178"/>
    </row>
    <row r="179" spans="1:41" ht="15.75" x14ac:dyDescent="0.25">
      <c r="A179" s="40">
        <v>2</v>
      </c>
      <c r="B179" s="40" t="s">
        <v>176</v>
      </c>
      <c r="C179" s="40">
        <v>2.2000000000000002</v>
      </c>
      <c r="D179" s="80" t="str">
        <f>CONCATENATE(B179," ",C179)</f>
        <v>PR 2.2</v>
      </c>
      <c r="E179" s="51" t="s">
        <v>394</v>
      </c>
      <c r="F179" s="40" t="s">
        <v>342</v>
      </c>
      <c r="G179" s="40">
        <v>8.1</v>
      </c>
      <c r="H179" s="40">
        <v>1</v>
      </c>
      <c r="Y179" s="91">
        <v>2</v>
      </c>
      <c r="Z179" s="39" t="s">
        <v>555</v>
      </c>
      <c r="AA179" s="39" t="s">
        <v>230</v>
      </c>
      <c r="AB179" s="39">
        <v>2.6</v>
      </c>
      <c r="AC179" s="80" t="str">
        <f t="shared" si="15"/>
        <v>PI 2.6</v>
      </c>
      <c r="AD179" s="66" t="str">
        <f t="shared" si="16"/>
        <v>YES</v>
      </c>
      <c r="AE179" s="40">
        <f t="shared" si="17"/>
        <v>0</v>
      </c>
      <c r="AF179" s="40">
        <f t="shared" si="18"/>
        <v>0</v>
      </c>
      <c r="AG179" s="40">
        <f t="shared" si="19"/>
        <v>1</v>
      </c>
      <c r="AH179" s="118">
        <f>SUM(AE179:AG179)</f>
        <v>1</v>
      </c>
      <c r="AO179"/>
    </row>
    <row r="180" spans="1:41" ht="15.75" x14ac:dyDescent="0.25">
      <c r="A180" s="40">
        <v>2</v>
      </c>
      <c r="B180" s="40" t="s">
        <v>176</v>
      </c>
      <c r="C180" s="40">
        <v>2.2999999999999998</v>
      </c>
      <c r="D180" s="80" t="str">
        <f>CONCATENATE(B180," ",C180)</f>
        <v>PR 2.3</v>
      </c>
      <c r="E180" s="51" t="s">
        <v>394</v>
      </c>
      <c r="F180" s="40" t="s">
        <v>337</v>
      </c>
      <c r="G180" s="40">
        <v>1.1000000000000001</v>
      </c>
      <c r="H180" s="40">
        <v>4</v>
      </c>
      <c r="Y180" s="91">
        <v>3</v>
      </c>
      <c r="Z180" s="39" t="s">
        <v>555</v>
      </c>
      <c r="AA180" s="39" t="s">
        <v>230</v>
      </c>
      <c r="AB180" s="39">
        <v>3.1</v>
      </c>
      <c r="AC180" s="80" t="str">
        <f t="shared" si="15"/>
        <v>PI 3.1</v>
      </c>
      <c r="AD180" s="66" t="str">
        <f t="shared" si="16"/>
        <v>NO</v>
      </c>
      <c r="AE180" s="40">
        <f t="shared" si="17"/>
        <v>0</v>
      </c>
      <c r="AF180" s="40">
        <f t="shared" si="18"/>
        <v>0</v>
      </c>
      <c r="AG180" s="40">
        <f t="shared" si="19"/>
        <v>0</v>
      </c>
      <c r="AH180" s="118">
        <f>SUM(AE180:AG180)</f>
        <v>0</v>
      </c>
      <c r="AO180"/>
    </row>
    <row r="181" spans="1:41" ht="15.75" x14ac:dyDescent="0.25">
      <c r="A181" s="40">
        <v>2</v>
      </c>
      <c r="B181" s="40" t="s">
        <v>176</v>
      </c>
      <c r="C181" s="40">
        <v>2.2999999999999998</v>
      </c>
      <c r="D181" s="80" t="str">
        <f>CONCATENATE(B181," ",C181)</f>
        <v>PR 2.3</v>
      </c>
      <c r="E181" s="51" t="s">
        <v>394</v>
      </c>
      <c r="F181" s="40" t="s">
        <v>342</v>
      </c>
      <c r="G181" s="40">
        <v>2.1</v>
      </c>
      <c r="H181" s="40" t="s">
        <v>437</v>
      </c>
      <c r="Y181" s="91">
        <v>3</v>
      </c>
      <c r="Z181" s="39" t="s">
        <v>555</v>
      </c>
      <c r="AA181" s="39" t="s">
        <v>230</v>
      </c>
      <c r="AB181" s="39">
        <v>3.2</v>
      </c>
      <c r="AC181" s="80" t="str">
        <f t="shared" si="15"/>
        <v>PI 3.2</v>
      </c>
      <c r="AD181" s="66" t="str">
        <f t="shared" si="16"/>
        <v>NO</v>
      </c>
      <c r="AE181" s="40">
        <f t="shared" si="17"/>
        <v>0</v>
      </c>
      <c r="AF181" s="40">
        <f t="shared" si="18"/>
        <v>0</v>
      </c>
      <c r="AG181" s="40">
        <f t="shared" si="19"/>
        <v>0</v>
      </c>
      <c r="AH181" s="118">
        <f>SUM(AE181:AG181)</f>
        <v>0</v>
      </c>
      <c r="AO181"/>
    </row>
    <row r="182" spans="1:41" ht="15.75" x14ac:dyDescent="0.25">
      <c r="A182" s="40">
        <v>2</v>
      </c>
      <c r="B182" s="40" t="s">
        <v>176</v>
      </c>
      <c r="C182" s="40">
        <v>2.2999999999999998</v>
      </c>
      <c r="D182" s="80" t="str">
        <f>CONCATENATE(B182," ",C182)</f>
        <v>PR 2.3</v>
      </c>
      <c r="E182" s="51" t="s">
        <v>394</v>
      </c>
      <c r="F182" s="40" t="s">
        <v>342</v>
      </c>
      <c r="G182" s="40">
        <v>5.0999999999999996</v>
      </c>
      <c r="H182" s="40">
        <v>5</v>
      </c>
      <c r="Y182" s="91">
        <v>3</v>
      </c>
      <c r="Z182" s="39" t="s">
        <v>555</v>
      </c>
      <c r="AA182" s="39" t="s">
        <v>230</v>
      </c>
      <c r="AB182" s="39">
        <v>3.3</v>
      </c>
      <c r="AC182" s="80" t="str">
        <f t="shared" si="15"/>
        <v>PI 3.3</v>
      </c>
      <c r="AD182" s="66" t="str">
        <f t="shared" si="16"/>
        <v>NO</v>
      </c>
      <c r="AE182" s="40">
        <f t="shared" si="17"/>
        <v>0</v>
      </c>
      <c r="AF182" s="40">
        <f t="shared" si="18"/>
        <v>0</v>
      </c>
      <c r="AG182" s="40">
        <f t="shared" si="19"/>
        <v>0</v>
      </c>
      <c r="AH182" s="118">
        <f>SUM(AE182:AG182)</f>
        <v>0</v>
      </c>
      <c r="AO182"/>
    </row>
    <row r="183" spans="1:41" ht="15.75" x14ac:dyDescent="0.25">
      <c r="A183" s="18">
        <v>2</v>
      </c>
      <c r="B183" s="18" t="s">
        <v>176</v>
      </c>
      <c r="C183" s="18">
        <v>2.2999999999999998</v>
      </c>
      <c r="D183" s="80" t="str">
        <f>CONCATENATE(B183," ",C183)</f>
        <v>PR 2.3</v>
      </c>
      <c r="E183" s="51" t="s">
        <v>394</v>
      </c>
      <c r="F183" s="40" t="s">
        <v>363</v>
      </c>
      <c r="G183" s="40">
        <v>1.1000000000000001</v>
      </c>
      <c r="H183" s="40">
        <v>1</v>
      </c>
      <c r="Y183" s="91">
        <v>1</v>
      </c>
      <c r="Z183" s="39" t="s">
        <v>549</v>
      </c>
      <c r="AA183" s="39" t="s">
        <v>183</v>
      </c>
      <c r="AB183" s="39">
        <v>1.1000000000000001</v>
      </c>
      <c r="AC183" s="80" t="str">
        <f t="shared" si="15"/>
        <v>PLAN 1.1</v>
      </c>
      <c r="AD183" s="66" t="str">
        <f t="shared" si="16"/>
        <v>NO</v>
      </c>
      <c r="AE183" s="40">
        <f t="shared" si="17"/>
        <v>0</v>
      </c>
      <c r="AF183" s="40">
        <f t="shared" si="18"/>
        <v>0</v>
      </c>
      <c r="AG183" s="40">
        <f t="shared" si="19"/>
        <v>0</v>
      </c>
      <c r="AH183" s="118">
        <f>SUM(AE183:AG183)</f>
        <v>0</v>
      </c>
      <c r="AO183"/>
    </row>
    <row r="184" spans="1:41" ht="15.75" x14ac:dyDescent="0.25">
      <c r="A184" s="40">
        <v>2</v>
      </c>
      <c r="B184" s="40" t="s">
        <v>176</v>
      </c>
      <c r="C184" s="40">
        <v>2.4</v>
      </c>
      <c r="D184" s="80" t="str">
        <f>CONCATENATE(B184," ",C184)</f>
        <v>PR 2.4</v>
      </c>
      <c r="E184" s="51" t="s">
        <v>394</v>
      </c>
      <c r="F184" s="40" t="s">
        <v>342</v>
      </c>
      <c r="G184" s="40">
        <v>2.1</v>
      </c>
      <c r="H184" s="40">
        <v>4</v>
      </c>
      <c r="Y184" s="91">
        <v>1</v>
      </c>
      <c r="Z184" s="39" t="s">
        <v>549</v>
      </c>
      <c r="AA184" s="39" t="s">
        <v>183</v>
      </c>
      <c r="AB184" s="39">
        <v>1.2</v>
      </c>
      <c r="AC184" s="80" t="str">
        <f t="shared" si="15"/>
        <v>PLAN 1.2</v>
      </c>
      <c r="AD184" s="66" t="str">
        <f t="shared" si="16"/>
        <v>NO</v>
      </c>
      <c r="AE184" s="40">
        <f t="shared" si="17"/>
        <v>0</v>
      </c>
      <c r="AF184" s="40">
        <f t="shared" si="18"/>
        <v>0</v>
      </c>
      <c r="AG184" s="40">
        <f t="shared" si="19"/>
        <v>0</v>
      </c>
      <c r="AH184" s="118">
        <f>SUM(AE184:AG184)</f>
        <v>0</v>
      </c>
      <c r="AO184"/>
    </row>
    <row r="185" spans="1:41" ht="15.75" x14ac:dyDescent="0.25">
      <c r="A185" s="40">
        <v>2</v>
      </c>
      <c r="B185" s="40" t="s">
        <v>241</v>
      </c>
      <c r="C185" s="40">
        <v>2.4</v>
      </c>
      <c r="D185" s="80" t="str">
        <f>CONCATENATE(B185," ",C185)</f>
        <v>RDM 2.4</v>
      </c>
      <c r="E185" s="51" t="s">
        <v>394</v>
      </c>
      <c r="F185" s="40" t="s">
        <v>342</v>
      </c>
      <c r="G185" s="40">
        <v>5.0999999999999996</v>
      </c>
      <c r="H185" s="40">
        <v>4</v>
      </c>
      <c r="Y185" s="91">
        <v>2</v>
      </c>
      <c r="Z185" s="39" t="s">
        <v>549</v>
      </c>
      <c r="AA185" s="39" t="s">
        <v>183</v>
      </c>
      <c r="AB185" s="39">
        <v>2.1</v>
      </c>
      <c r="AC185" s="80" t="str">
        <f t="shared" si="15"/>
        <v>PLAN 2.1</v>
      </c>
      <c r="AD185" s="66" t="str">
        <f t="shared" si="16"/>
        <v>YES</v>
      </c>
      <c r="AE185" s="40">
        <f t="shared" si="17"/>
        <v>0</v>
      </c>
      <c r="AF185" s="40">
        <f t="shared" si="18"/>
        <v>1</v>
      </c>
      <c r="AG185" s="40">
        <f t="shared" si="19"/>
        <v>0</v>
      </c>
      <c r="AH185" s="118">
        <f>SUM(AE185:AG185)</f>
        <v>1</v>
      </c>
      <c r="AO185"/>
    </row>
    <row r="186" spans="1:41" ht="15.75" x14ac:dyDescent="0.25">
      <c r="A186" s="40">
        <v>3</v>
      </c>
      <c r="B186" s="40" t="s">
        <v>241</v>
      </c>
      <c r="C186" s="40">
        <v>3.1</v>
      </c>
      <c r="D186" s="80" t="str">
        <f>CONCATENATE(B186," ",C186)</f>
        <v>RDM 3.1</v>
      </c>
      <c r="E186" s="51" t="s">
        <v>394</v>
      </c>
      <c r="F186" s="40" t="s">
        <v>321</v>
      </c>
      <c r="G186" s="40">
        <v>4.0999999999999996</v>
      </c>
      <c r="H186" s="40">
        <v>4</v>
      </c>
      <c r="Y186" s="91">
        <v>2</v>
      </c>
      <c r="Z186" s="39" t="s">
        <v>549</v>
      </c>
      <c r="AA186" s="39" t="s">
        <v>183</v>
      </c>
      <c r="AB186" s="39">
        <v>2.2000000000000002</v>
      </c>
      <c r="AC186" s="80" t="str">
        <f t="shared" si="15"/>
        <v>PLAN 2.2</v>
      </c>
      <c r="AD186" s="66" t="str">
        <f t="shared" si="16"/>
        <v>YES</v>
      </c>
      <c r="AE186" s="40">
        <f t="shared" si="17"/>
        <v>0</v>
      </c>
      <c r="AF186" s="40">
        <f t="shared" si="18"/>
        <v>2</v>
      </c>
      <c r="AG186" s="40">
        <f t="shared" si="19"/>
        <v>0</v>
      </c>
      <c r="AH186" s="118">
        <f>SUM(AE186:AG186)</f>
        <v>2</v>
      </c>
      <c r="AO186"/>
    </row>
    <row r="187" spans="1:41" ht="15.75" x14ac:dyDescent="0.25">
      <c r="A187" s="40">
        <v>3</v>
      </c>
      <c r="B187" s="40" t="s">
        <v>241</v>
      </c>
      <c r="C187" s="40">
        <v>3.1</v>
      </c>
      <c r="D187" s="80" t="str">
        <f>CONCATENATE(B187," ",C187)</f>
        <v>RDM 3.1</v>
      </c>
      <c r="E187" s="51" t="s">
        <v>394</v>
      </c>
      <c r="F187" s="40" t="s">
        <v>342</v>
      </c>
      <c r="G187" s="40">
        <v>4.0999999999999996</v>
      </c>
      <c r="H187" s="40">
        <v>6</v>
      </c>
      <c r="Y187" s="91">
        <v>2</v>
      </c>
      <c r="Z187" s="39" t="s">
        <v>549</v>
      </c>
      <c r="AA187" s="39" t="s">
        <v>183</v>
      </c>
      <c r="AB187" s="39">
        <v>2.2999999999999998</v>
      </c>
      <c r="AC187" s="80" t="str">
        <f t="shared" si="15"/>
        <v>PLAN 2.3</v>
      </c>
      <c r="AD187" s="66" t="str">
        <f t="shared" si="16"/>
        <v>NO</v>
      </c>
      <c r="AE187" s="40">
        <f t="shared" si="17"/>
        <v>0</v>
      </c>
      <c r="AF187" s="40">
        <f t="shared" si="18"/>
        <v>0</v>
      </c>
      <c r="AG187" s="40">
        <f t="shared" si="19"/>
        <v>0</v>
      </c>
      <c r="AH187" s="118">
        <f>SUM(AE187:AG187)</f>
        <v>0</v>
      </c>
      <c r="AO187"/>
    </row>
    <row r="188" spans="1:41" ht="15.75" x14ac:dyDescent="0.25">
      <c r="A188" s="40">
        <v>3</v>
      </c>
      <c r="B188" s="40" t="s">
        <v>241</v>
      </c>
      <c r="C188" s="40">
        <v>3.1</v>
      </c>
      <c r="D188" s="80" t="str">
        <f>CONCATENATE(B188," ",C188)</f>
        <v>RDM 3.1</v>
      </c>
      <c r="E188" s="51" t="s">
        <v>394</v>
      </c>
      <c r="F188" s="40" t="s">
        <v>342</v>
      </c>
      <c r="G188" s="40">
        <v>4.2</v>
      </c>
      <c r="H188" s="40">
        <v>4</v>
      </c>
      <c r="Y188" s="91">
        <v>2</v>
      </c>
      <c r="Z188" s="39" t="s">
        <v>549</v>
      </c>
      <c r="AA188" s="39" t="s">
        <v>183</v>
      </c>
      <c r="AB188" s="39">
        <v>2.4</v>
      </c>
      <c r="AC188" s="80" t="str">
        <f t="shared" si="15"/>
        <v>PLAN 2.4</v>
      </c>
      <c r="AD188" s="66" t="str">
        <f t="shared" si="16"/>
        <v>YES</v>
      </c>
      <c r="AE188" s="40">
        <f t="shared" si="17"/>
        <v>0</v>
      </c>
      <c r="AF188" s="40">
        <f t="shared" si="18"/>
        <v>0</v>
      </c>
      <c r="AG188" s="40">
        <f t="shared" si="19"/>
        <v>2</v>
      </c>
      <c r="AH188" s="118">
        <f>SUM(AE188:AG188)</f>
        <v>2</v>
      </c>
      <c r="AO188"/>
    </row>
    <row r="189" spans="1:41" ht="15.75" x14ac:dyDescent="0.25">
      <c r="A189" s="40">
        <v>3</v>
      </c>
      <c r="B189" s="40" t="s">
        <v>241</v>
      </c>
      <c r="C189" s="40">
        <v>3.2</v>
      </c>
      <c r="D189" s="80" t="str">
        <f>CONCATENATE(B189," ",C189)</f>
        <v>RDM 3.2</v>
      </c>
      <c r="E189" s="51" t="s">
        <v>394</v>
      </c>
      <c r="F189" s="40" t="s">
        <v>321</v>
      </c>
      <c r="G189" s="40">
        <v>4.0999999999999996</v>
      </c>
      <c r="H189" s="40" t="s">
        <v>437</v>
      </c>
      <c r="Y189" s="91">
        <v>2</v>
      </c>
      <c r="Z189" s="39" t="s">
        <v>549</v>
      </c>
      <c r="AA189" s="39" t="s">
        <v>183</v>
      </c>
      <c r="AB189" s="39">
        <v>2.5</v>
      </c>
      <c r="AC189" s="80" t="str">
        <f t="shared" si="15"/>
        <v>PLAN 2.5</v>
      </c>
      <c r="AD189" s="66" t="str">
        <f t="shared" si="16"/>
        <v>NO</v>
      </c>
      <c r="AE189" s="40">
        <f t="shared" si="17"/>
        <v>0</v>
      </c>
      <c r="AF189" s="40">
        <f t="shared" si="18"/>
        <v>0</v>
      </c>
      <c r="AG189" s="40">
        <f t="shared" si="19"/>
        <v>0</v>
      </c>
      <c r="AH189" s="118">
        <f>SUM(AE189:AG189)</f>
        <v>0</v>
      </c>
      <c r="AO189"/>
    </row>
    <row r="190" spans="1:41" ht="15.75" x14ac:dyDescent="0.25">
      <c r="A190" s="40">
        <v>3</v>
      </c>
      <c r="B190" s="40" t="s">
        <v>241</v>
      </c>
      <c r="C190" s="40">
        <v>3.4</v>
      </c>
      <c r="D190" s="80" t="str">
        <f>CONCATENATE(B190," ",C190)</f>
        <v>RDM 3.4</v>
      </c>
      <c r="E190" s="51" t="s">
        <v>394</v>
      </c>
      <c r="F190" s="40" t="s">
        <v>342</v>
      </c>
      <c r="G190" s="40">
        <v>4.2</v>
      </c>
      <c r="H190" s="40">
        <v>4</v>
      </c>
      <c r="Y190" s="91">
        <v>2</v>
      </c>
      <c r="Z190" s="39" t="s">
        <v>549</v>
      </c>
      <c r="AA190" s="39" t="s">
        <v>183</v>
      </c>
      <c r="AB190" s="39">
        <v>2.6</v>
      </c>
      <c r="AC190" s="80" t="str">
        <f t="shared" si="15"/>
        <v>PLAN 2.6</v>
      </c>
      <c r="AD190" s="66" t="str">
        <f t="shared" si="16"/>
        <v>NO</v>
      </c>
      <c r="AE190" s="40">
        <f t="shared" si="17"/>
        <v>0</v>
      </c>
      <c r="AF190" s="40">
        <f t="shared" si="18"/>
        <v>0</v>
      </c>
      <c r="AG190" s="40">
        <f t="shared" si="19"/>
        <v>0</v>
      </c>
      <c r="AH190" s="118">
        <f>SUM(AE190:AG190)</f>
        <v>0</v>
      </c>
      <c r="AO190"/>
    </row>
    <row r="191" spans="1:41" ht="15.75" x14ac:dyDescent="0.25">
      <c r="A191" s="40">
        <v>3</v>
      </c>
      <c r="B191" s="40" t="s">
        <v>241</v>
      </c>
      <c r="C191" s="40">
        <v>3.6</v>
      </c>
      <c r="D191" s="80" t="str">
        <f>CONCATENATE(B191," ",C191)</f>
        <v>RDM 3.6</v>
      </c>
      <c r="E191" s="51" t="s">
        <v>394</v>
      </c>
      <c r="F191" s="40" t="s">
        <v>321</v>
      </c>
      <c r="G191" s="40">
        <v>1.1000000000000001</v>
      </c>
      <c r="H191" s="40">
        <v>4</v>
      </c>
      <c r="Y191" s="91">
        <v>2</v>
      </c>
      <c r="Z191" s="39" t="s">
        <v>549</v>
      </c>
      <c r="AA191" s="39" t="s">
        <v>183</v>
      </c>
      <c r="AB191" s="39">
        <v>2.7</v>
      </c>
      <c r="AC191" s="80" t="str">
        <f t="shared" si="15"/>
        <v>PLAN 2.7</v>
      </c>
      <c r="AD191" s="66" t="str">
        <f t="shared" si="16"/>
        <v>NO</v>
      </c>
      <c r="AE191" s="40">
        <f t="shared" si="17"/>
        <v>0</v>
      </c>
      <c r="AF191" s="40">
        <f t="shared" si="18"/>
        <v>0</v>
      </c>
      <c r="AG191" s="40">
        <f t="shared" si="19"/>
        <v>0</v>
      </c>
      <c r="AH191" s="118">
        <f>SUM(AE191:AG191)</f>
        <v>0</v>
      </c>
      <c r="AO191"/>
    </row>
    <row r="192" spans="1:41" ht="15.75" x14ac:dyDescent="0.25">
      <c r="A192" s="40">
        <v>1</v>
      </c>
      <c r="B192" s="40" t="s">
        <v>255</v>
      </c>
      <c r="C192" s="40">
        <v>1.1000000000000001</v>
      </c>
      <c r="D192" s="80" t="str">
        <f>CONCATENATE(B192," ",C192)</f>
        <v>RSK 1.1</v>
      </c>
      <c r="E192" s="51" t="s">
        <v>394</v>
      </c>
      <c r="F192" s="40" t="s">
        <v>321</v>
      </c>
      <c r="G192" s="40">
        <v>1.2</v>
      </c>
      <c r="H192" s="40">
        <v>3</v>
      </c>
      <c r="Y192" s="91">
        <v>2</v>
      </c>
      <c r="Z192" s="39" t="s">
        <v>549</v>
      </c>
      <c r="AA192" s="39" t="s">
        <v>183</v>
      </c>
      <c r="AB192" s="39">
        <v>2.8</v>
      </c>
      <c r="AC192" s="80" t="str">
        <f t="shared" si="15"/>
        <v>PLAN 2.8</v>
      </c>
      <c r="AD192" s="66" t="str">
        <f t="shared" si="16"/>
        <v>NO</v>
      </c>
      <c r="AE192" s="40">
        <f t="shared" si="17"/>
        <v>0</v>
      </c>
      <c r="AF192" s="40">
        <f t="shared" si="18"/>
        <v>0</v>
      </c>
      <c r="AG192" s="40">
        <f t="shared" si="19"/>
        <v>0</v>
      </c>
      <c r="AH192" s="118">
        <f>SUM(AE192:AG192)</f>
        <v>0</v>
      </c>
      <c r="AO192"/>
    </row>
    <row r="193" spans="1:41" ht="15.75" x14ac:dyDescent="0.25">
      <c r="A193" s="18">
        <v>1</v>
      </c>
      <c r="B193" s="18" t="s">
        <v>255</v>
      </c>
      <c r="C193" s="18">
        <v>1.1000000000000001</v>
      </c>
      <c r="D193" s="80" t="str">
        <f>CONCATENATE(B193," ",C193)</f>
        <v>RSK 1.1</v>
      </c>
      <c r="E193" s="51" t="s">
        <v>394</v>
      </c>
      <c r="F193" s="40" t="s">
        <v>342</v>
      </c>
      <c r="G193" s="40">
        <v>1.1000000000000001</v>
      </c>
      <c r="H193" s="40">
        <v>2</v>
      </c>
      <c r="Y193" s="91">
        <v>3</v>
      </c>
      <c r="Z193" s="39" t="s">
        <v>549</v>
      </c>
      <c r="AA193" s="39" t="s">
        <v>183</v>
      </c>
      <c r="AB193" s="39">
        <v>3.1</v>
      </c>
      <c r="AC193" s="80" t="str">
        <f t="shared" si="15"/>
        <v>PLAN 3.1</v>
      </c>
      <c r="AD193" s="66" t="str">
        <f t="shared" si="16"/>
        <v>NO</v>
      </c>
      <c r="AE193" s="40">
        <f t="shared" si="17"/>
        <v>0</v>
      </c>
      <c r="AF193" s="40">
        <f t="shared" si="18"/>
        <v>0</v>
      </c>
      <c r="AG193" s="40">
        <f t="shared" si="19"/>
        <v>0</v>
      </c>
      <c r="AH193" s="118">
        <f>SUM(AE193:AG193)</f>
        <v>0</v>
      </c>
      <c r="AO193"/>
    </row>
    <row r="194" spans="1:41" ht="15.75" x14ac:dyDescent="0.25">
      <c r="A194" s="40"/>
      <c r="B194" s="40" t="s">
        <v>255</v>
      </c>
      <c r="C194" s="40">
        <v>2.1</v>
      </c>
      <c r="D194" s="80" t="str">
        <f>CONCATENATE(B194," ",C194)</f>
        <v>RSK 2.1</v>
      </c>
      <c r="E194" s="51" t="s">
        <v>394</v>
      </c>
      <c r="F194" s="40" t="s">
        <v>321</v>
      </c>
      <c r="G194" s="40">
        <v>1.2</v>
      </c>
      <c r="H194" s="40">
        <v>3</v>
      </c>
      <c r="Y194" s="91">
        <v>3</v>
      </c>
      <c r="Z194" s="39" t="s">
        <v>549</v>
      </c>
      <c r="AA194" s="39" t="s">
        <v>183</v>
      </c>
      <c r="AB194" s="39">
        <v>3.2</v>
      </c>
      <c r="AC194" s="80" t="str">
        <f t="shared" si="15"/>
        <v>PLAN 3.2</v>
      </c>
      <c r="AD194" s="66" t="str">
        <f t="shared" si="16"/>
        <v>NO</v>
      </c>
      <c r="AE194" s="40">
        <f t="shared" si="17"/>
        <v>0</v>
      </c>
      <c r="AF194" s="40">
        <f t="shared" si="18"/>
        <v>0</v>
      </c>
      <c r="AG194" s="40">
        <f t="shared" si="19"/>
        <v>0</v>
      </c>
      <c r="AH194" s="118">
        <f>SUM(AE194:AG194)</f>
        <v>0</v>
      </c>
      <c r="AO194"/>
    </row>
    <row r="195" spans="1:41" ht="15.75" x14ac:dyDescent="0.25">
      <c r="A195" s="18">
        <v>2</v>
      </c>
      <c r="B195" s="18" t="s">
        <v>255</v>
      </c>
      <c r="C195" s="18">
        <v>2.1</v>
      </c>
      <c r="D195" s="80" t="str">
        <f>CONCATENATE(B195," ",C195)</f>
        <v>RSK 2.1</v>
      </c>
      <c r="E195" s="51" t="s">
        <v>394</v>
      </c>
      <c r="F195" s="40" t="s">
        <v>363</v>
      </c>
      <c r="G195" s="40">
        <v>2.1</v>
      </c>
      <c r="H195" s="40">
        <v>2</v>
      </c>
      <c r="Y195" s="91">
        <v>3</v>
      </c>
      <c r="Z195" s="39" t="s">
        <v>549</v>
      </c>
      <c r="AA195" s="39" t="s">
        <v>183</v>
      </c>
      <c r="AB195" s="39">
        <v>3.3</v>
      </c>
      <c r="AC195" s="80" t="str">
        <f t="shared" si="15"/>
        <v>PLAN 3.3</v>
      </c>
      <c r="AD195" s="66" t="str">
        <f t="shared" si="16"/>
        <v>NO</v>
      </c>
      <c r="AE195" s="40">
        <f t="shared" si="17"/>
        <v>0</v>
      </c>
      <c r="AF195" s="40">
        <f t="shared" si="18"/>
        <v>0</v>
      </c>
      <c r="AG195" s="40">
        <f t="shared" si="19"/>
        <v>0</v>
      </c>
      <c r="AH195" s="118">
        <f>SUM(AE195:AG195)</f>
        <v>0</v>
      </c>
      <c r="AO195"/>
    </row>
    <row r="196" spans="1:41" ht="15.75" x14ac:dyDescent="0.25">
      <c r="A196" s="40">
        <v>2</v>
      </c>
      <c r="B196" s="40" t="s">
        <v>255</v>
      </c>
      <c r="C196" s="40">
        <v>2.2000000000000002</v>
      </c>
      <c r="D196" s="80" t="str">
        <f>CONCATENATE(B196," ",C196)</f>
        <v>RSK 2.2</v>
      </c>
      <c r="E196" s="51" t="s">
        <v>394</v>
      </c>
      <c r="F196" s="40" t="s">
        <v>321</v>
      </c>
      <c r="G196" s="40">
        <v>2.2999999999999998</v>
      </c>
      <c r="H196" s="40">
        <v>2</v>
      </c>
      <c r="Y196" s="91">
        <v>3</v>
      </c>
      <c r="Z196" s="39" t="s">
        <v>549</v>
      </c>
      <c r="AA196" s="39" t="s">
        <v>183</v>
      </c>
      <c r="AB196" s="39">
        <v>3.4</v>
      </c>
      <c r="AC196" s="80" t="str">
        <f t="shared" ref="AC196:AC259" si="20">CONCATENATE(AA196," ",AB196)</f>
        <v>PLAN 3.4</v>
      </c>
      <c r="AD196" s="66" t="str">
        <f t="shared" ref="AD196:AD259" si="21">IF(AH196&gt;0, "YES", "NO")</f>
        <v>YES</v>
      </c>
      <c r="AE196" s="40">
        <f t="shared" ref="AE196:AE259" si="22">COUNTIFS($D$3:$D$441,$AC196,$E$3:$E$441,$J$3)</f>
        <v>0</v>
      </c>
      <c r="AF196" s="40">
        <f t="shared" ref="AF196:AF259" si="23">COUNTIFS($D$3:$D$441,$AC196,$E$3:$E$441,$J$4)</f>
        <v>1</v>
      </c>
      <c r="AG196" s="40">
        <f t="shared" ref="AG196:AG259" si="24">COUNTIFS($D$3:$D$441,$AC196,$E$3:$E$441,$J$5)</f>
        <v>0</v>
      </c>
      <c r="AH196" s="118">
        <f>SUM(AE196:AG196)</f>
        <v>1</v>
      </c>
      <c r="AO196"/>
    </row>
    <row r="197" spans="1:41" ht="15.75" x14ac:dyDescent="0.25">
      <c r="A197" s="40">
        <v>2</v>
      </c>
      <c r="B197" s="40" t="s">
        <v>255</v>
      </c>
      <c r="C197" s="40">
        <v>2.2000000000000002</v>
      </c>
      <c r="D197" s="80" t="str">
        <f>CONCATENATE(B197," ",C197)</f>
        <v>RSK 2.2</v>
      </c>
      <c r="E197" s="51" t="s">
        <v>394</v>
      </c>
      <c r="F197" s="40" t="s">
        <v>342</v>
      </c>
      <c r="G197" s="40">
        <v>1.2</v>
      </c>
      <c r="H197" s="40">
        <v>1</v>
      </c>
      <c r="Y197" s="91">
        <v>4</v>
      </c>
      <c r="Z197" s="39" t="s">
        <v>549</v>
      </c>
      <c r="AA197" s="39" t="s">
        <v>183</v>
      </c>
      <c r="AB197" s="39">
        <v>4.0999999999999996</v>
      </c>
      <c r="AC197" s="80" t="str">
        <f t="shared" si="20"/>
        <v>PLAN 4.1</v>
      </c>
      <c r="AD197" s="66" t="str">
        <f t="shared" si="21"/>
        <v>NO</v>
      </c>
      <c r="AE197" s="40">
        <f t="shared" si="22"/>
        <v>0</v>
      </c>
      <c r="AF197" s="40">
        <f t="shared" si="23"/>
        <v>0</v>
      </c>
      <c r="AG197" s="40">
        <f t="shared" si="24"/>
        <v>0</v>
      </c>
      <c r="AH197" s="118">
        <f>SUM(AE197:AG197)</f>
        <v>0</v>
      </c>
      <c r="AO197"/>
    </row>
    <row r="198" spans="1:41" ht="15.75" x14ac:dyDescent="0.25">
      <c r="A198" s="40">
        <v>2</v>
      </c>
      <c r="B198" s="40" t="s">
        <v>255</v>
      </c>
      <c r="C198" s="40">
        <v>2.2000000000000002</v>
      </c>
      <c r="D198" s="80" t="str">
        <f>CONCATENATE(B198," ",C198)</f>
        <v>RSK 2.2</v>
      </c>
      <c r="E198" s="51" t="s">
        <v>394</v>
      </c>
      <c r="F198" s="40" t="s">
        <v>363</v>
      </c>
      <c r="G198" s="40">
        <v>2.2000000000000002</v>
      </c>
      <c r="H198" s="40" t="s">
        <v>435</v>
      </c>
      <c r="Y198" s="91">
        <v>1</v>
      </c>
      <c r="Z198" s="39" t="s">
        <v>549</v>
      </c>
      <c r="AA198" s="39" t="s">
        <v>223</v>
      </c>
      <c r="AB198" s="39">
        <v>1.1000000000000001</v>
      </c>
      <c r="AC198" s="80" t="str">
        <f t="shared" si="20"/>
        <v>PQA 1.1</v>
      </c>
      <c r="AD198" s="66" t="str">
        <f t="shared" si="21"/>
        <v>YES</v>
      </c>
      <c r="AE198" s="40">
        <f t="shared" si="22"/>
        <v>0</v>
      </c>
      <c r="AF198" s="40">
        <f t="shared" si="23"/>
        <v>1</v>
      </c>
      <c r="AG198" s="40">
        <f t="shared" si="24"/>
        <v>0</v>
      </c>
      <c r="AH198" s="118">
        <f>SUM(AE198:AG198)</f>
        <v>1</v>
      </c>
      <c r="AO198"/>
    </row>
    <row r="199" spans="1:41" ht="15.75" x14ac:dyDescent="0.25">
      <c r="A199" s="40">
        <v>3</v>
      </c>
      <c r="B199" s="40" t="s">
        <v>255</v>
      </c>
      <c r="C199" s="40">
        <v>3.1</v>
      </c>
      <c r="D199" s="80" t="str">
        <f>CONCATENATE(B199," ",C199)</f>
        <v>RSK 3.1</v>
      </c>
      <c r="E199" s="51" t="s">
        <v>394</v>
      </c>
      <c r="F199" s="40" t="s">
        <v>342</v>
      </c>
      <c r="G199" s="40">
        <v>1.1000000000000001</v>
      </c>
      <c r="H199" s="40">
        <v>4</v>
      </c>
      <c r="Y199" s="91">
        <v>2</v>
      </c>
      <c r="Z199" s="39" t="s">
        <v>549</v>
      </c>
      <c r="AA199" s="39" t="s">
        <v>223</v>
      </c>
      <c r="AB199" s="39">
        <v>2.1</v>
      </c>
      <c r="AC199" s="80" t="str">
        <f t="shared" si="20"/>
        <v>PQA 2.1</v>
      </c>
      <c r="AD199" s="66" t="str">
        <f t="shared" si="21"/>
        <v>YES</v>
      </c>
      <c r="AE199" s="40">
        <f t="shared" si="22"/>
        <v>0</v>
      </c>
      <c r="AF199" s="40">
        <f t="shared" si="23"/>
        <v>3</v>
      </c>
      <c r="AG199" s="40">
        <f t="shared" si="24"/>
        <v>0</v>
      </c>
      <c r="AH199" s="118">
        <f>SUM(AE199:AG199)</f>
        <v>3</v>
      </c>
      <c r="AO199"/>
    </row>
    <row r="200" spans="1:41" ht="15.75" x14ac:dyDescent="0.25">
      <c r="A200" s="40">
        <v>3</v>
      </c>
      <c r="B200" s="40" t="s">
        <v>255</v>
      </c>
      <c r="C200" s="40">
        <v>3.3</v>
      </c>
      <c r="D200" s="80" t="str">
        <f>CONCATENATE(B200," ",C200)</f>
        <v>RSK 3.3</v>
      </c>
      <c r="E200" s="51" t="s">
        <v>394</v>
      </c>
      <c r="F200" s="40" t="s">
        <v>342</v>
      </c>
      <c r="G200" s="40">
        <v>1.2</v>
      </c>
      <c r="H200" s="40">
        <v>1</v>
      </c>
      <c r="Y200" s="91">
        <v>2</v>
      </c>
      <c r="Z200" s="39" t="s">
        <v>549</v>
      </c>
      <c r="AA200" s="39" t="s">
        <v>223</v>
      </c>
      <c r="AB200" s="39">
        <v>2.2000000000000002</v>
      </c>
      <c r="AC200" s="80" t="str">
        <f t="shared" si="20"/>
        <v>PQA 2.2</v>
      </c>
      <c r="AD200" s="66" t="str">
        <f t="shared" si="21"/>
        <v>YES</v>
      </c>
      <c r="AE200" s="40">
        <f t="shared" si="22"/>
        <v>0</v>
      </c>
      <c r="AF200" s="40">
        <f t="shared" si="23"/>
        <v>3</v>
      </c>
      <c r="AG200" s="40">
        <f t="shared" si="24"/>
        <v>0</v>
      </c>
      <c r="AH200" s="118">
        <f>SUM(AE200:AG200)</f>
        <v>3</v>
      </c>
      <c r="AO200"/>
    </row>
    <row r="201" spans="1:41" ht="15.75" x14ac:dyDescent="0.25">
      <c r="A201" s="18">
        <v>3</v>
      </c>
      <c r="B201" s="18" t="s">
        <v>255</v>
      </c>
      <c r="C201" s="18">
        <v>3.3</v>
      </c>
      <c r="D201" s="80" t="str">
        <f>CONCATENATE(B201," ",C201)</f>
        <v>RSK 3.3</v>
      </c>
      <c r="E201" s="51" t="s">
        <v>394</v>
      </c>
      <c r="F201" s="40" t="s">
        <v>342</v>
      </c>
      <c r="G201" s="40">
        <v>2.1</v>
      </c>
      <c r="H201" s="40" t="s">
        <v>470</v>
      </c>
      <c r="Y201" s="91">
        <v>2</v>
      </c>
      <c r="Z201" s="39" t="s">
        <v>549</v>
      </c>
      <c r="AA201" s="39" t="s">
        <v>223</v>
      </c>
      <c r="AB201" s="39">
        <v>2.2999999999999998</v>
      </c>
      <c r="AC201" s="80" t="str">
        <f t="shared" si="20"/>
        <v>PQA 2.3</v>
      </c>
      <c r="AD201" s="66" t="str">
        <f t="shared" si="21"/>
        <v>NO</v>
      </c>
      <c r="AE201" s="40">
        <f t="shared" si="22"/>
        <v>0</v>
      </c>
      <c r="AF201" s="40">
        <f t="shared" si="23"/>
        <v>0</v>
      </c>
      <c r="AG201" s="40">
        <f t="shared" si="24"/>
        <v>0</v>
      </c>
      <c r="AH201" s="118">
        <f>SUM(AE201:AG201)</f>
        <v>0</v>
      </c>
      <c r="AO201"/>
    </row>
    <row r="202" spans="1:41" ht="15.75" x14ac:dyDescent="0.25">
      <c r="A202" s="40">
        <v>3</v>
      </c>
      <c r="B202" s="40" t="s">
        <v>255</v>
      </c>
      <c r="C202" s="40">
        <v>3.4</v>
      </c>
      <c r="D202" s="80" t="str">
        <f>CONCATENATE(B202," ",C202)</f>
        <v>RSK 3.4</v>
      </c>
      <c r="E202" s="51" t="s">
        <v>394</v>
      </c>
      <c r="F202" s="40" t="s">
        <v>342</v>
      </c>
      <c r="G202" s="40">
        <v>1.2</v>
      </c>
      <c r="H202" s="40">
        <v>1</v>
      </c>
      <c r="Y202" s="91">
        <v>2</v>
      </c>
      <c r="Z202" s="39" t="s">
        <v>549</v>
      </c>
      <c r="AA202" s="39" t="s">
        <v>223</v>
      </c>
      <c r="AB202" s="39">
        <v>2.4</v>
      </c>
      <c r="AC202" s="80" t="str">
        <f t="shared" si="20"/>
        <v>PQA 2.4</v>
      </c>
      <c r="AD202" s="66" t="str">
        <f t="shared" si="21"/>
        <v>NO</v>
      </c>
      <c r="AE202" s="40">
        <f t="shared" si="22"/>
        <v>0</v>
      </c>
      <c r="AF202" s="40">
        <f t="shared" si="23"/>
        <v>0</v>
      </c>
      <c r="AG202" s="40">
        <f t="shared" si="24"/>
        <v>0</v>
      </c>
      <c r="AH202" s="118">
        <f>SUM(AE202:AG202)</f>
        <v>0</v>
      </c>
      <c r="AO202"/>
    </row>
    <row r="203" spans="1:41" ht="15.75" x14ac:dyDescent="0.25">
      <c r="A203" s="40">
        <v>3</v>
      </c>
      <c r="B203" s="40" t="s">
        <v>255</v>
      </c>
      <c r="C203" s="40">
        <v>3.4</v>
      </c>
      <c r="D203" s="80" t="str">
        <f>CONCATENATE(B203," ",C203)</f>
        <v>RSK 3.4</v>
      </c>
      <c r="E203" s="51" t="s">
        <v>394</v>
      </c>
      <c r="F203" s="40" t="s">
        <v>363</v>
      </c>
      <c r="G203" s="40">
        <v>2.1</v>
      </c>
      <c r="H203" s="40">
        <v>2</v>
      </c>
      <c r="Y203" s="91">
        <v>3</v>
      </c>
      <c r="Z203" s="39" t="s">
        <v>549</v>
      </c>
      <c r="AA203" s="39" t="s">
        <v>223</v>
      </c>
      <c r="AB203" s="39">
        <v>3.1</v>
      </c>
      <c r="AC203" s="80" t="str">
        <f t="shared" si="20"/>
        <v>PQA 3.1</v>
      </c>
      <c r="AD203" s="66" t="str">
        <f t="shared" si="21"/>
        <v>NO</v>
      </c>
      <c r="AE203" s="40">
        <f t="shared" si="22"/>
        <v>0</v>
      </c>
      <c r="AF203" s="40">
        <f t="shared" si="23"/>
        <v>0</v>
      </c>
      <c r="AG203" s="40">
        <f t="shared" si="24"/>
        <v>0</v>
      </c>
      <c r="AH203" s="118">
        <f>SUM(AE203:AG203)</f>
        <v>0</v>
      </c>
      <c r="AO203"/>
    </row>
    <row r="204" spans="1:41" ht="15.75" x14ac:dyDescent="0.25">
      <c r="A204" s="40">
        <v>3</v>
      </c>
      <c r="B204" s="40" t="s">
        <v>255</v>
      </c>
      <c r="C204" s="40">
        <v>3.4</v>
      </c>
      <c r="D204" s="80" t="str">
        <f>CONCATENATE(B204," ",C204)</f>
        <v>RSK 3.4</v>
      </c>
      <c r="E204" s="51" t="s">
        <v>394</v>
      </c>
      <c r="F204" s="40" t="s">
        <v>363</v>
      </c>
      <c r="G204" s="40">
        <v>2.2000000000000002</v>
      </c>
      <c r="H204" s="40">
        <v>5</v>
      </c>
      <c r="Y204" s="91">
        <v>1</v>
      </c>
      <c r="Z204" s="39" t="s">
        <v>549</v>
      </c>
      <c r="AA204" s="39" t="s">
        <v>176</v>
      </c>
      <c r="AB204" s="39">
        <v>1.1000000000000001</v>
      </c>
      <c r="AC204" s="80" t="str">
        <f t="shared" si="20"/>
        <v>PR 1.1</v>
      </c>
      <c r="AD204" s="66" t="str">
        <f t="shared" si="21"/>
        <v>YES</v>
      </c>
      <c r="AE204" s="40">
        <f t="shared" si="22"/>
        <v>0</v>
      </c>
      <c r="AF204" s="40">
        <f t="shared" si="23"/>
        <v>5</v>
      </c>
      <c r="AG204" s="40">
        <f t="shared" si="24"/>
        <v>0</v>
      </c>
      <c r="AH204" s="118">
        <f>SUM(AE204:AG204)</f>
        <v>5</v>
      </c>
      <c r="AO204"/>
    </row>
    <row r="205" spans="1:41" ht="15.75" x14ac:dyDescent="0.25">
      <c r="A205" s="40">
        <v>3</v>
      </c>
      <c r="B205" s="40" t="s">
        <v>255</v>
      </c>
      <c r="C205" s="40">
        <v>3.5</v>
      </c>
      <c r="D205" s="80" t="str">
        <f>CONCATENATE(B205," ",C205)</f>
        <v>RSK 3.5</v>
      </c>
      <c r="E205" s="51" t="s">
        <v>394</v>
      </c>
      <c r="F205" s="40" t="s">
        <v>321</v>
      </c>
      <c r="G205" s="40">
        <v>2.2999999999999998</v>
      </c>
      <c r="H205" s="40">
        <v>2</v>
      </c>
      <c r="Y205" s="91">
        <v>2</v>
      </c>
      <c r="Z205" s="39" t="s">
        <v>549</v>
      </c>
      <c r="AA205" s="39" t="s">
        <v>176</v>
      </c>
      <c r="AB205" s="39">
        <v>2.1</v>
      </c>
      <c r="AC205" s="80" t="str">
        <f t="shared" si="20"/>
        <v>PR 2.1</v>
      </c>
      <c r="AD205" s="66" t="str">
        <f t="shared" si="21"/>
        <v>YES</v>
      </c>
      <c r="AE205" s="40">
        <f t="shared" si="22"/>
        <v>0</v>
      </c>
      <c r="AF205" s="40">
        <f t="shared" si="23"/>
        <v>4</v>
      </c>
      <c r="AG205" s="40">
        <f t="shared" si="24"/>
        <v>0</v>
      </c>
      <c r="AH205" s="118">
        <f>SUM(AE205:AG205)</f>
        <v>4</v>
      </c>
      <c r="AO205"/>
    </row>
    <row r="206" spans="1:41" ht="15.75" x14ac:dyDescent="0.25">
      <c r="A206" s="40">
        <v>3</v>
      </c>
      <c r="B206" s="40" t="s">
        <v>255</v>
      </c>
      <c r="C206" s="40">
        <v>3.5</v>
      </c>
      <c r="D206" s="80" t="str">
        <f>CONCATENATE(B206," ",C206)</f>
        <v>RSK 3.5</v>
      </c>
      <c r="E206" s="51" t="s">
        <v>394</v>
      </c>
      <c r="F206" s="40" t="s">
        <v>342</v>
      </c>
      <c r="G206" s="40">
        <v>1.2</v>
      </c>
      <c r="H206" s="40">
        <v>2</v>
      </c>
      <c r="Y206" s="91">
        <v>2</v>
      </c>
      <c r="Z206" s="39" t="s">
        <v>549</v>
      </c>
      <c r="AA206" s="39" t="s">
        <v>176</v>
      </c>
      <c r="AB206" s="39">
        <v>2.2000000000000002</v>
      </c>
      <c r="AC206" s="80" t="str">
        <f t="shared" si="20"/>
        <v>PR 2.2</v>
      </c>
      <c r="AD206" s="66" t="str">
        <f t="shared" si="21"/>
        <v>YES</v>
      </c>
      <c r="AE206" s="40">
        <f t="shared" si="22"/>
        <v>0</v>
      </c>
      <c r="AF206" s="40">
        <f t="shared" si="23"/>
        <v>3</v>
      </c>
      <c r="AG206" s="40">
        <f t="shared" si="24"/>
        <v>0</v>
      </c>
      <c r="AH206" s="118">
        <f>SUM(AE206:AG206)</f>
        <v>3</v>
      </c>
      <c r="AO206"/>
    </row>
    <row r="207" spans="1:41" ht="15.75" x14ac:dyDescent="0.25">
      <c r="A207" s="40">
        <v>1</v>
      </c>
      <c r="B207" s="40" t="s">
        <v>279</v>
      </c>
      <c r="C207" s="40">
        <v>1.1000000000000001</v>
      </c>
      <c r="D207" s="80" t="str">
        <f>CONCATENATE(B207," ",C207)</f>
        <v>SAM 1.1</v>
      </c>
      <c r="E207" s="51" t="s">
        <v>394</v>
      </c>
      <c r="F207" s="40" t="s">
        <v>342</v>
      </c>
      <c r="G207" s="40">
        <v>4.0999999999999996</v>
      </c>
      <c r="H207" s="40">
        <v>5</v>
      </c>
      <c r="Y207" s="91">
        <v>2</v>
      </c>
      <c r="Z207" s="39" t="s">
        <v>549</v>
      </c>
      <c r="AA207" s="39" t="s">
        <v>176</v>
      </c>
      <c r="AB207" s="39">
        <v>2.2999999999999998</v>
      </c>
      <c r="AC207" s="80" t="str">
        <f t="shared" si="20"/>
        <v>PR 2.3</v>
      </c>
      <c r="AD207" s="66" t="str">
        <f t="shared" si="21"/>
        <v>YES</v>
      </c>
      <c r="AE207" s="40">
        <f t="shared" si="22"/>
        <v>3</v>
      </c>
      <c r="AF207" s="40">
        <f t="shared" si="23"/>
        <v>4</v>
      </c>
      <c r="AG207" s="40">
        <f t="shared" si="24"/>
        <v>0</v>
      </c>
      <c r="AH207" s="118">
        <f>SUM(AE207:AG207)</f>
        <v>7</v>
      </c>
      <c r="AO207"/>
    </row>
    <row r="208" spans="1:41" ht="15.75" x14ac:dyDescent="0.25">
      <c r="A208" s="18">
        <v>2</v>
      </c>
      <c r="B208" s="18" t="s">
        <v>279</v>
      </c>
      <c r="C208" s="18">
        <v>2.1</v>
      </c>
      <c r="D208" s="80" t="str">
        <f>CONCATENATE(B208," ",C208)</f>
        <v>SAM 2.1</v>
      </c>
      <c r="E208" s="51" t="s">
        <v>394</v>
      </c>
      <c r="F208" s="40" t="s">
        <v>342</v>
      </c>
      <c r="G208" s="40">
        <v>4.0999999999999996</v>
      </c>
      <c r="H208" s="40" t="s">
        <v>434</v>
      </c>
      <c r="Y208" s="91">
        <v>2</v>
      </c>
      <c r="Z208" s="39" t="s">
        <v>549</v>
      </c>
      <c r="AA208" s="39" t="s">
        <v>176</v>
      </c>
      <c r="AB208" s="39">
        <v>2.4</v>
      </c>
      <c r="AC208" s="80" t="str">
        <f t="shared" si="20"/>
        <v>PR 2.4</v>
      </c>
      <c r="AD208" s="66" t="str">
        <f t="shared" si="21"/>
        <v>YES</v>
      </c>
      <c r="AE208" s="40">
        <f t="shared" si="22"/>
        <v>0</v>
      </c>
      <c r="AF208" s="40">
        <f t="shared" si="23"/>
        <v>1</v>
      </c>
      <c r="AG208" s="40">
        <f t="shared" si="24"/>
        <v>0</v>
      </c>
      <c r="AH208" s="118">
        <f>SUM(AE208:AG208)</f>
        <v>1</v>
      </c>
      <c r="AO208"/>
    </row>
    <row r="209" spans="1:41" ht="15.75" x14ac:dyDescent="0.25">
      <c r="A209" s="18">
        <v>2</v>
      </c>
      <c r="B209" s="18" t="s">
        <v>279</v>
      </c>
      <c r="C209" s="18">
        <v>2.1</v>
      </c>
      <c r="D209" s="80" t="str">
        <f>CONCATENATE(B209," ",C209)</f>
        <v>SAM 2.1</v>
      </c>
      <c r="E209" s="51" t="s">
        <v>394</v>
      </c>
      <c r="F209" s="40" t="s">
        <v>342</v>
      </c>
      <c r="G209" s="40">
        <v>4.4000000000000004</v>
      </c>
      <c r="H209" s="40">
        <v>3</v>
      </c>
      <c r="Y209" s="91">
        <v>3</v>
      </c>
      <c r="Z209" s="39" t="s">
        <v>549</v>
      </c>
      <c r="AA209" s="39" t="s">
        <v>176</v>
      </c>
      <c r="AB209" s="39">
        <v>3.1</v>
      </c>
      <c r="AC209" s="80" t="str">
        <f t="shared" si="20"/>
        <v>PR 3.1</v>
      </c>
      <c r="AD209" s="66" t="str">
        <f t="shared" si="21"/>
        <v>NO</v>
      </c>
      <c r="AE209" s="40">
        <f t="shared" si="22"/>
        <v>0</v>
      </c>
      <c r="AF209" s="40">
        <f t="shared" si="23"/>
        <v>0</v>
      </c>
      <c r="AG209" s="40">
        <f t="shared" si="24"/>
        <v>0</v>
      </c>
      <c r="AH209" s="118">
        <f>SUM(AE209:AG209)</f>
        <v>0</v>
      </c>
      <c r="AO209"/>
    </row>
    <row r="210" spans="1:41" ht="15.75" x14ac:dyDescent="0.25">
      <c r="A210" s="40">
        <v>2</v>
      </c>
      <c r="B210" s="40" t="s">
        <v>279</v>
      </c>
      <c r="C210" s="40">
        <v>2.2000000000000002</v>
      </c>
      <c r="D210" s="80" t="str">
        <f>CONCATENATE(B210," ",C210)</f>
        <v>SAM 2.2</v>
      </c>
      <c r="E210" s="51" t="s">
        <v>394</v>
      </c>
      <c r="F210" s="40" t="s">
        <v>342</v>
      </c>
      <c r="G210" s="40">
        <v>4.4000000000000004</v>
      </c>
      <c r="H210" s="40">
        <v>1</v>
      </c>
      <c r="Y210" s="91">
        <v>1</v>
      </c>
      <c r="Z210" s="39" t="s">
        <v>549</v>
      </c>
      <c r="AA210" s="39" t="s">
        <v>241</v>
      </c>
      <c r="AB210" s="39">
        <v>1.1000000000000001</v>
      </c>
      <c r="AC210" s="80" t="str">
        <f t="shared" si="20"/>
        <v>RDM 1.1</v>
      </c>
      <c r="AD210" s="66" t="str">
        <f t="shared" si="21"/>
        <v>NO</v>
      </c>
      <c r="AE210" s="40">
        <f t="shared" si="22"/>
        <v>0</v>
      </c>
      <c r="AF210" s="40">
        <f t="shared" si="23"/>
        <v>0</v>
      </c>
      <c r="AG210" s="40">
        <f t="shared" si="24"/>
        <v>0</v>
      </c>
      <c r="AH210" s="118">
        <f>SUM(AE210:AG210)</f>
        <v>0</v>
      </c>
      <c r="AO210"/>
    </row>
    <row r="211" spans="1:41" ht="15.75" x14ac:dyDescent="0.25">
      <c r="A211" s="40">
        <v>3</v>
      </c>
      <c r="B211" s="40" t="s">
        <v>279</v>
      </c>
      <c r="C211" s="40">
        <v>3.1</v>
      </c>
      <c r="D211" s="80" t="str">
        <f>CONCATENATE(B211," ",C211)</f>
        <v>SAM 3.1</v>
      </c>
      <c r="E211" s="51" t="s">
        <v>394</v>
      </c>
      <c r="F211" s="40" t="s">
        <v>321</v>
      </c>
      <c r="G211" s="40">
        <v>1.3</v>
      </c>
      <c r="H211" s="40" t="s">
        <v>439</v>
      </c>
      <c r="Y211" s="91">
        <v>2</v>
      </c>
      <c r="Z211" s="39" t="s">
        <v>549</v>
      </c>
      <c r="AA211" s="39" t="s">
        <v>241</v>
      </c>
      <c r="AB211" s="39">
        <v>2.1</v>
      </c>
      <c r="AC211" s="80" t="str">
        <f t="shared" si="20"/>
        <v>RDM 2.1</v>
      </c>
      <c r="AD211" s="66" t="str">
        <f t="shared" si="21"/>
        <v>YES</v>
      </c>
      <c r="AE211" s="40">
        <f t="shared" si="22"/>
        <v>0</v>
      </c>
      <c r="AF211" s="40">
        <f t="shared" si="23"/>
        <v>0</v>
      </c>
      <c r="AG211" s="40">
        <f t="shared" si="24"/>
        <v>1</v>
      </c>
      <c r="AH211" s="118">
        <f>SUM(AE211:AG211)</f>
        <v>1</v>
      </c>
      <c r="AO211"/>
    </row>
    <row r="212" spans="1:41" ht="15.75" x14ac:dyDescent="0.25">
      <c r="A212" s="40">
        <v>3</v>
      </c>
      <c r="B212" s="40" t="s">
        <v>279</v>
      </c>
      <c r="C212" s="40">
        <v>3.1</v>
      </c>
      <c r="D212" s="80" t="str">
        <f>CONCATENATE(B212," ",C212)</f>
        <v>SAM 3.1</v>
      </c>
      <c r="E212" s="51" t="s">
        <v>394</v>
      </c>
      <c r="F212" s="40" t="s">
        <v>342</v>
      </c>
      <c r="G212" s="40">
        <v>4.4000000000000004</v>
      </c>
      <c r="H212" s="40">
        <v>1</v>
      </c>
      <c r="Y212" s="91">
        <v>2</v>
      </c>
      <c r="Z212" s="39" t="s">
        <v>549</v>
      </c>
      <c r="AA212" s="39" t="s">
        <v>241</v>
      </c>
      <c r="AB212" s="39">
        <v>2.2000000000000002</v>
      </c>
      <c r="AC212" s="80" t="str">
        <f t="shared" si="20"/>
        <v>RDM 2.2</v>
      </c>
      <c r="AD212" s="66" t="str">
        <f t="shared" si="21"/>
        <v>NO</v>
      </c>
      <c r="AE212" s="40">
        <f t="shared" si="22"/>
        <v>0</v>
      </c>
      <c r="AF212" s="40">
        <f t="shared" si="23"/>
        <v>0</v>
      </c>
      <c r="AG212" s="40">
        <f t="shared" si="24"/>
        <v>0</v>
      </c>
      <c r="AH212" s="118">
        <f>SUM(AE212:AG212)</f>
        <v>0</v>
      </c>
      <c r="AO212"/>
    </row>
    <row r="213" spans="1:41" ht="15.75" x14ac:dyDescent="0.25">
      <c r="A213" s="40">
        <v>3</v>
      </c>
      <c r="B213" s="40" t="s">
        <v>279</v>
      </c>
      <c r="C213" s="40">
        <v>3.2</v>
      </c>
      <c r="D213" s="80" t="str">
        <f>CONCATENATE(B213," ",C213)</f>
        <v>SAM 3.2</v>
      </c>
      <c r="E213" s="51" t="s">
        <v>394</v>
      </c>
      <c r="F213" s="40" t="s">
        <v>342</v>
      </c>
      <c r="G213" s="40">
        <v>4.4000000000000004</v>
      </c>
      <c r="H213" s="40" t="s">
        <v>473</v>
      </c>
      <c r="Y213" s="91">
        <v>2</v>
      </c>
      <c r="Z213" s="39" t="s">
        <v>549</v>
      </c>
      <c r="AA213" s="39" t="s">
        <v>241</v>
      </c>
      <c r="AB213" s="39">
        <v>2.2999999999999998</v>
      </c>
      <c r="AC213" s="80" t="str">
        <f t="shared" si="20"/>
        <v>RDM 2.3</v>
      </c>
      <c r="AD213" s="66" t="str">
        <f t="shared" si="21"/>
        <v>NO</v>
      </c>
      <c r="AE213" s="40">
        <f t="shared" si="22"/>
        <v>0</v>
      </c>
      <c r="AF213" s="40">
        <f t="shared" si="23"/>
        <v>0</v>
      </c>
      <c r="AG213" s="40">
        <f t="shared" si="24"/>
        <v>0</v>
      </c>
      <c r="AH213" s="118">
        <f>SUM(AE213:AG213)</f>
        <v>0</v>
      </c>
      <c r="AO213"/>
    </row>
    <row r="214" spans="1:41" ht="15.75" x14ac:dyDescent="0.25">
      <c r="A214" s="40">
        <v>2</v>
      </c>
      <c r="B214" s="40" t="s">
        <v>264</v>
      </c>
      <c r="C214" s="40">
        <v>2.1</v>
      </c>
      <c r="D214" s="80" t="str">
        <f>CONCATENATE(B214," ",C214)</f>
        <v>SDM 2.1</v>
      </c>
      <c r="E214" s="51" t="s">
        <v>394</v>
      </c>
      <c r="F214" s="40" t="s">
        <v>321</v>
      </c>
      <c r="G214" s="40">
        <v>1.3</v>
      </c>
      <c r="H214" s="40" t="s">
        <v>434</v>
      </c>
      <c r="Y214" s="91">
        <v>2</v>
      </c>
      <c r="Z214" s="39" t="s">
        <v>549</v>
      </c>
      <c r="AA214" s="39" t="s">
        <v>241</v>
      </c>
      <c r="AB214" s="39">
        <v>2.4</v>
      </c>
      <c r="AC214" s="80" t="str">
        <f t="shared" si="20"/>
        <v>RDM 2.4</v>
      </c>
      <c r="AD214" s="66" t="str">
        <f t="shared" si="21"/>
        <v>YES</v>
      </c>
      <c r="AE214" s="40">
        <f t="shared" si="22"/>
        <v>0</v>
      </c>
      <c r="AF214" s="40">
        <f t="shared" si="23"/>
        <v>1</v>
      </c>
      <c r="AG214" s="40">
        <f t="shared" si="24"/>
        <v>0</v>
      </c>
      <c r="AH214" s="118">
        <f>SUM(AE214:AG214)</f>
        <v>1</v>
      </c>
      <c r="AO214"/>
    </row>
    <row r="215" spans="1:41" ht="15.75" x14ac:dyDescent="0.25">
      <c r="A215" s="40">
        <v>2</v>
      </c>
      <c r="B215" s="40" t="s">
        <v>273</v>
      </c>
      <c r="C215" s="40">
        <v>2.2999999999999998</v>
      </c>
      <c r="D215" s="80" t="str">
        <f>CONCATENATE(B215," ",C215)</f>
        <v>STSM 2.3</v>
      </c>
      <c r="E215" s="51" t="s">
        <v>394</v>
      </c>
      <c r="F215" s="40" t="s">
        <v>342</v>
      </c>
      <c r="G215" s="40">
        <v>4.4000000000000004</v>
      </c>
      <c r="H215" s="40">
        <v>4</v>
      </c>
      <c r="Y215" s="91">
        <v>2</v>
      </c>
      <c r="Z215" s="39" t="s">
        <v>549</v>
      </c>
      <c r="AA215" s="39" t="s">
        <v>241</v>
      </c>
      <c r="AB215" s="39">
        <v>2.5</v>
      </c>
      <c r="AC215" s="80" t="str">
        <f t="shared" si="20"/>
        <v>RDM 2.5</v>
      </c>
      <c r="AD215" s="66" t="str">
        <f t="shared" si="21"/>
        <v>NO</v>
      </c>
      <c r="AE215" s="40">
        <f t="shared" si="22"/>
        <v>0</v>
      </c>
      <c r="AF215" s="40">
        <f t="shared" si="23"/>
        <v>0</v>
      </c>
      <c r="AG215" s="40">
        <f t="shared" si="24"/>
        <v>0</v>
      </c>
      <c r="AH215" s="118">
        <f>SUM(AE215:AG215)</f>
        <v>0</v>
      </c>
      <c r="AO215"/>
    </row>
    <row r="216" spans="1:41" ht="15.75" x14ac:dyDescent="0.25">
      <c r="A216" s="40">
        <v>1</v>
      </c>
      <c r="B216" s="40" t="s">
        <v>292</v>
      </c>
      <c r="C216" s="40">
        <v>1.1000000000000001</v>
      </c>
      <c r="D216" s="80" t="str">
        <f>CONCATENATE(B216," ",C216)</f>
        <v>TS 1.1</v>
      </c>
      <c r="E216" s="51" t="s">
        <v>394</v>
      </c>
      <c r="F216" s="40" t="s">
        <v>342</v>
      </c>
      <c r="G216" s="40">
        <v>4.0999999999999996</v>
      </c>
      <c r="H216" s="40">
        <v>7</v>
      </c>
      <c r="Y216" s="91">
        <v>3</v>
      </c>
      <c r="Z216" s="39" t="s">
        <v>549</v>
      </c>
      <c r="AA216" s="39" t="s">
        <v>241</v>
      </c>
      <c r="AB216" s="39">
        <v>3.1</v>
      </c>
      <c r="AC216" s="80" t="str">
        <f t="shared" si="20"/>
        <v>RDM 3.1</v>
      </c>
      <c r="AD216" s="66" t="str">
        <f t="shared" si="21"/>
        <v>YES</v>
      </c>
      <c r="AE216" s="40">
        <f t="shared" si="22"/>
        <v>0</v>
      </c>
      <c r="AF216" s="40">
        <f t="shared" si="23"/>
        <v>3</v>
      </c>
      <c r="AG216" s="40">
        <f t="shared" si="24"/>
        <v>1</v>
      </c>
      <c r="AH216" s="118">
        <f>SUM(AE216:AG216)</f>
        <v>4</v>
      </c>
      <c r="AO216"/>
    </row>
    <row r="217" spans="1:41" ht="15.75" x14ac:dyDescent="0.25">
      <c r="A217" s="40">
        <v>2</v>
      </c>
      <c r="B217" s="40" t="s">
        <v>292</v>
      </c>
      <c r="C217" s="40">
        <v>2.1</v>
      </c>
      <c r="D217" s="80" t="str">
        <f>CONCATENATE(B217," ",C217)</f>
        <v>TS 2.1</v>
      </c>
      <c r="E217" s="51" t="s">
        <v>394</v>
      </c>
      <c r="F217" s="40" t="s">
        <v>321</v>
      </c>
      <c r="G217" s="40">
        <v>3.1</v>
      </c>
      <c r="H217" s="40">
        <v>1</v>
      </c>
      <c r="Y217" s="91">
        <v>3</v>
      </c>
      <c r="Z217" s="39" t="s">
        <v>549</v>
      </c>
      <c r="AA217" s="39" t="s">
        <v>241</v>
      </c>
      <c r="AB217" s="39">
        <v>3.2</v>
      </c>
      <c r="AC217" s="80" t="str">
        <f t="shared" si="20"/>
        <v>RDM 3.2</v>
      </c>
      <c r="AD217" s="66" t="str">
        <f t="shared" si="21"/>
        <v>YES</v>
      </c>
      <c r="AE217" s="40">
        <f t="shared" si="22"/>
        <v>0</v>
      </c>
      <c r="AF217" s="40">
        <f t="shared" si="23"/>
        <v>1</v>
      </c>
      <c r="AG217" s="40">
        <f t="shared" si="24"/>
        <v>0</v>
      </c>
      <c r="AH217" s="118">
        <f>SUM(AE217:AG217)</f>
        <v>1</v>
      </c>
      <c r="AO217"/>
    </row>
    <row r="218" spans="1:41" ht="15.75" x14ac:dyDescent="0.25">
      <c r="A218" s="40">
        <v>2</v>
      </c>
      <c r="B218" s="40" t="s">
        <v>292</v>
      </c>
      <c r="C218" s="40">
        <v>2.2000000000000002</v>
      </c>
      <c r="D218" s="80" t="str">
        <f>CONCATENATE(B218," ",C218)</f>
        <v>TS 2.2</v>
      </c>
      <c r="E218" s="51" t="s">
        <v>394</v>
      </c>
      <c r="F218" s="40" t="s">
        <v>363</v>
      </c>
      <c r="G218" s="40">
        <v>1.1000000000000001</v>
      </c>
      <c r="H218" s="40">
        <v>3</v>
      </c>
      <c r="Y218" s="91">
        <v>3</v>
      </c>
      <c r="Z218" s="39" t="s">
        <v>549</v>
      </c>
      <c r="AA218" s="39" t="s">
        <v>241</v>
      </c>
      <c r="AB218" s="39">
        <v>3.3</v>
      </c>
      <c r="AC218" s="80" t="str">
        <f t="shared" si="20"/>
        <v>RDM 3.3</v>
      </c>
      <c r="AD218" s="66" t="str">
        <f t="shared" si="21"/>
        <v>YES</v>
      </c>
      <c r="AE218" s="40">
        <f t="shared" si="22"/>
        <v>0</v>
      </c>
      <c r="AF218" s="40">
        <f t="shared" si="23"/>
        <v>0</v>
      </c>
      <c r="AG218" s="40">
        <f t="shared" si="24"/>
        <v>1</v>
      </c>
      <c r="AH218" s="118">
        <f>SUM(AE218:AG218)</f>
        <v>1</v>
      </c>
      <c r="AO218"/>
    </row>
    <row r="219" spans="1:41" ht="15.75" x14ac:dyDescent="0.25">
      <c r="A219" s="40">
        <v>2</v>
      </c>
      <c r="B219" s="40" t="s">
        <v>292</v>
      </c>
      <c r="C219" s="40">
        <v>2.2000000000000002</v>
      </c>
      <c r="D219" s="80" t="str">
        <f>CONCATENATE(B219," ",C219)</f>
        <v>TS 2.2</v>
      </c>
      <c r="E219" s="51" t="s">
        <v>394</v>
      </c>
      <c r="F219" s="40" t="s">
        <v>363</v>
      </c>
      <c r="G219" s="40">
        <v>3.4</v>
      </c>
      <c r="H219" s="40" t="s">
        <v>434</v>
      </c>
      <c r="Y219" s="91">
        <v>3</v>
      </c>
      <c r="Z219" s="39" t="s">
        <v>549</v>
      </c>
      <c r="AA219" s="39" t="s">
        <v>241</v>
      </c>
      <c r="AB219" s="39">
        <v>3.4</v>
      </c>
      <c r="AC219" s="80" t="str">
        <f t="shared" si="20"/>
        <v>RDM 3.4</v>
      </c>
      <c r="AD219" s="66" t="str">
        <f t="shared" si="21"/>
        <v>YES</v>
      </c>
      <c r="AE219" s="40">
        <f t="shared" si="22"/>
        <v>0</v>
      </c>
      <c r="AF219" s="40">
        <f t="shared" si="23"/>
        <v>1</v>
      </c>
      <c r="AG219" s="40">
        <f t="shared" si="24"/>
        <v>0</v>
      </c>
      <c r="AH219" s="118">
        <f>SUM(AE219:AG219)</f>
        <v>1</v>
      </c>
      <c r="AO219"/>
    </row>
    <row r="220" spans="1:41" ht="15.75" x14ac:dyDescent="0.25">
      <c r="A220" s="40">
        <v>2</v>
      </c>
      <c r="B220" s="40" t="s">
        <v>292</v>
      </c>
      <c r="C220" s="40">
        <v>2.2999999999999998</v>
      </c>
      <c r="D220" s="80" t="str">
        <f>CONCATENATE(B220," ",C220)</f>
        <v>TS 2.3</v>
      </c>
      <c r="E220" s="51" t="s">
        <v>394</v>
      </c>
      <c r="F220" s="40" t="s">
        <v>342</v>
      </c>
      <c r="G220" s="40">
        <v>2.1</v>
      </c>
      <c r="H220" s="40">
        <v>6</v>
      </c>
      <c r="Y220" s="91">
        <v>3</v>
      </c>
      <c r="Z220" s="39" t="s">
        <v>549</v>
      </c>
      <c r="AA220" s="39" t="s">
        <v>241</v>
      </c>
      <c r="AB220" s="39">
        <v>3.5</v>
      </c>
      <c r="AC220" s="80" t="str">
        <f t="shared" si="20"/>
        <v>RDM 3.5</v>
      </c>
      <c r="AD220" s="66" t="str">
        <f t="shared" si="21"/>
        <v>YES</v>
      </c>
      <c r="AE220" s="40">
        <f t="shared" si="22"/>
        <v>0</v>
      </c>
      <c r="AF220" s="40">
        <f t="shared" si="23"/>
        <v>0</v>
      </c>
      <c r="AG220" s="40">
        <f t="shared" si="24"/>
        <v>1</v>
      </c>
      <c r="AH220" s="118">
        <f>SUM(AE220:AG220)</f>
        <v>1</v>
      </c>
      <c r="AO220"/>
    </row>
    <row r="221" spans="1:41" ht="15.75" x14ac:dyDescent="0.25">
      <c r="A221" s="40">
        <v>3</v>
      </c>
      <c r="B221" s="40" t="s">
        <v>292</v>
      </c>
      <c r="C221" s="40">
        <v>3.1</v>
      </c>
      <c r="D221" s="80" t="str">
        <f>CONCATENATE(B221," ",C221)</f>
        <v>TS 3.1</v>
      </c>
      <c r="E221" s="51" t="s">
        <v>394</v>
      </c>
      <c r="F221" s="40" t="s">
        <v>342</v>
      </c>
      <c r="G221" s="40">
        <v>1.3</v>
      </c>
      <c r="H221" s="40">
        <v>2</v>
      </c>
      <c r="Y221" s="91">
        <v>3</v>
      </c>
      <c r="Z221" s="39" t="s">
        <v>549</v>
      </c>
      <c r="AA221" s="39" t="s">
        <v>241</v>
      </c>
      <c r="AB221" s="39">
        <v>3.6</v>
      </c>
      <c r="AC221" s="80" t="str">
        <f t="shared" si="20"/>
        <v>RDM 3.6</v>
      </c>
      <c r="AD221" s="66" t="str">
        <f t="shared" si="21"/>
        <v>YES</v>
      </c>
      <c r="AE221" s="40">
        <f t="shared" si="22"/>
        <v>0</v>
      </c>
      <c r="AF221" s="40">
        <f t="shared" si="23"/>
        <v>1</v>
      </c>
      <c r="AG221" s="40">
        <f t="shared" si="24"/>
        <v>0</v>
      </c>
      <c r="AH221" s="118">
        <f>SUM(AE221:AG221)</f>
        <v>1</v>
      </c>
      <c r="AO221"/>
    </row>
    <row r="222" spans="1:41" ht="15.75" x14ac:dyDescent="0.25">
      <c r="A222" s="18">
        <v>3</v>
      </c>
      <c r="B222" s="18" t="s">
        <v>292</v>
      </c>
      <c r="C222" s="18">
        <v>3.2</v>
      </c>
      <c r="D222" s="80" t="str">
        <f>CONCATENATE(B222," ",C222)</f>
        <v>TS 3.2</v>
      </c>
      <c r="E222" s="51" t="s">
        <v>394</v>
      </c>
      <c r="F222" s="40" t="s">
        <v>342</v>
      </c>
      <c r="G222" s="40">
        <v>6.1</v>
      </c>
      <c r="H222" s="40">
        <v>1</v>
      </c>
      <c r="Y222" s="91">
        <v>3</v>
      </c>
      <c r="Z222" s="39" t="s">
        <v>549</v>
      </c>
      <c r="AA222" s="39" t="s">
        <v>241</v>
      </c>
      <c r="AB222" s="39">
        <v>3.7</v>
      </c>
      <c r="AC222" s="80" t="str">
        <f t="shared" si="20"/>
        <v>RDM 3.7</v>
      </c>
      <c r="AD222" s="66" t="str">
        <f t="shared" si="21"/>
        <v>NO</v>
      </c>
      <c r="AE222" s="40">
        <f t="shared" si="22"/>
        <v>0</v>
      </c>
      <c r="AF222" s="40">
        <f t="shared" si="23"/>
        <v>0</v>
      </c>
      <c r="AG222" s="40">
        <f t="shared" si="24"/>
        <v>0</v>
      </c>
      <c r="AH222" s="118">
        <f>SUM(AE222:AG222)</f>
        <v>0</v>
      </c>
      <c r="AO222"/>
    </row>
    <row r="223" spans="1:41" ht="15.75" x14ac:dyDescent="0.25">
      <c r="A223" s="40">
        <v>3</v>
      </c>
      <c r="B223" s="40" t="s">
        <v>292</v>
      </c>
      <c r="C223" s="40">
        <v>3.3</v>
      </c>
      <c r="D223" s="80" t="str">
        <f>CONCATENATE(B223," ",C223)</f>
        <v>TS 3.3</v>
      </c>
      <c r="E223" s="51" t="s">
        <v>394</v>
      </c>
      <c r="F223" s="40" t="s">
        <v>321</v>
      </c>
      <c r="G223" s="40">
        <v>3.1</v>
      </c>
      <c r="H223" s="40">
        <v>2</v>
      </c>
      <c r="Y223" s="91">
        <v>1</v>
      </c>
      <c r="Z223" s="39" t="s">
        <v>549</v>
      </c>
      <c r="AA223" s="39" t="s">
        <v>255</v>
      </c>
      <c r="AB223" s="39">
        <v>1.1000000000000001</v>
      </c>
      <c r="AC223" s="80" t="str">
        <f t="shared" si="20"/>
        <v>RSK 1.1</v>
      </c>
      <c r="AD223" s="66" t="str">
        <f t="shared" si="21"/>
        <v>YES</v>
      </c>
      <c r="AE223" s="40">
        <f t="shared" si="22"/>
        <v>0</v>
      </c>
      <c r="AF223" s="40">
        <f t="shared" si="23"/>
        <v>2</v>
      </c>
      <c r="AG223" s="40">
        <f t="shared" si="24"/>
        <v>0</v>
      </c>
      <c r="AH223" s="118">
        <f>SUM(AE223:AG223)</f>
        <v>2</v>
      </c>
      <c r="AO223"/>
    </row>
    <row r="224" spans="1:41" ht="15.75" x14ac:dyDescent="0.25">
      <c r="A224" s="40">
        <v>3</v>
      </c>
      <c r="B224" s="40" t="s">
        <v>292</v>
      </c>
      <c r="C224" s="40">
        <v>3.4</v>
      </c>
      <c r="D224" s="80" t="str">
        <f>CONCATENATE(B224," ",C224)</f>
        <v>TS 3.4</v>
      </c>
      <c r="E224" s="51" t="s">
        <v>394</v>
      </c>
      <c r="F224" s="40" t="s">
        <v>342</v>
      </c>
      <c r="G224" s="40">
        <v>6.1</v>
      </c>
      <c r="H224" s="40">
        <v>1</v>
      </c>
      <c r="Y224" s="91">
        <v>2</v>
      </c>
      <c r="Z224" s="39" t="s">
        <v>549</v>
      </c>
      <c r="AA224" s="39" t="s">
        <v>255</v>
      </c>
      <c r="AB224" s="39">
        <v>2.1</v>
      </c>
      <c r="AC224" s="80" t="str">
        <f t="shared" si="20"/>
        <v>RSK 2.1</v>
      </c>
      <c r="AD224" s="66" t="str">
        <f t="shared" si="21"/>
        <v>YES</v>
      </c>
      <c r="AE224" s="40">
        <f t="shared" si="22"/>
        <v>0</v>
      </c>
      <c r="AF224" s="40">
        <f t="shared" si="23"/>
        <v>2</v>
      </c>
      <c r="AG224" s="40">
        <f t="shared" si="24"/>
        <v>0</v>
      </c>
      <c r="AH224" s="118">
        <f>SUM(AE224:AG224)</f>
        <v>2</v>
      </c>
      <c r="AO224"/>
    </row>
    <row r="225" spans="1:41" ht="15.75" x14ac:dyDescent="0.25">
      <c r="A225" s="40">
        <v>3</v>
      </c>
      <c r="B225" s="40" t="s">
        <v>292</v>
      </c>
      <c r="C225" s="40">
        <v>3.5</v>
      </c>
      <c r="D225" s="80" t="str">
        <f>CONCATENATE(B225," ",C225)</f>
        <v>TS 3.5</v>
      </c>
      <c r="E225" s="51" t="s">
        <v>394</v>
      </c>
      <c r="F225" s="40" t="s">
        <v>363</v>
      </c>
      <c r="G225" s="40">
        <v>1.2</v>
      </c>
      <c r="H225" s="40" t="s">
        <v>434</v>
      </c>
      <c r="Y225" s="91">
        <v>2</v>
      </c>
      <c r="Z225" s="39" t="s">
        <v>549</v>
      </c>
      <c r="AA225" s="39" t="s">
        <v>255</v>
      </c>
      <c r="AB225" s="39">
        <v>2.2000000000000002</v>
      </c>
      <c r="AC225" s="80" t="str">
        <f t="shared" si="20"/>
        <v>RSK 2.2</v>
      </c>
      <c r="AD225" s="66" t="str">
        <f t="shared" si="21"/>
        <v>YES</v>
      </c>
      <c r="AE225" s="40">
        <f t="shared" si="22"/>
        <v>0</v>
      </c>
      <c r="AF225" s="40">
        <f t="shared" si="23"/>
        <v>3</v>
      </c>
      <c r="AG225" s="40">
        <f t="shared" si="24"/>
        <v>1</v>
      </c>
      <c r="AH225" s="118">
        <f>SUM(AE225:AG225)</f>
        <v>4</v>
      </c>
      <c r="AO225"/>
    </row>
    <row r="226" spans="1:41" ht="15.75" x14ac:dyDescent="0.25">
      <c r="A226" s="40">
        <v>3</v>
      </c>
      <c r="B226" s="40" t="s">
        <v>292</v>
      </c>
      <c r="C226" s="40">
        <v>3.6</v>
      </c>
      <c r="D226" s="80" t="str">
        <f>CONCATENATE(B226," ",C226)</f>
        <v>TS 3.6</v>
      </c>
      <c r="E226" s="51" t="s">
        <v>394</v>
      </c>
      <c r="F226" s="40" t="s">
        <v>342</v>
      </c>
      <c r="G226" s="40">
        <v>1.3</v>
      </c>
      <c r="H226" s="40">
        <v>3</v>
      </c>
      <c r="Y226" s="91">
        <v>3</v>
      </c>
      <c r="Z226" s="39" t="s">
        <v>549</v>
      </c>
      <c r="AA226" s="39" t="s">
        <v>255</v>
      </c>
      <c r="AB226" s="39">
        <v>3.1</v>
      </c>
      <c r="AC226" s="80" t="str">
        <f t="shared" si="20"/>
        <v>RSK 3.1</v>
      </c>
      <c r="AD226" s="66" t="str">
        <f t="shared" si="21"/>
        <v>YES</v>
      </c>
      <c r="AE226" s="40">
        <f t="shared" si="22"/>
        <v>0</v>
      </c>
      <c r="AF226" s="40">
        <f t="shared" si="23"/>
        <v>1</v>
      </c>
      <c r="AG226" s="40">
        <f t="shared" si="24"/>
        <v>0</v>
      </c>
      <c r="AH226" s="118">
        <f>SUM(AE226:AG226)</f>
        <v>1</v>
      </c>
      <c r="AO226"/>
    </row>
    <row r="227" spans="1:41" ht="15.75" x14ac:dyDescent="0.25">
      <c r="A227" s="40">
        <v>1</v>
      </c>
      <c r="B227" s="40" t="s">
        <v>305</v>
      </c>
      <c r="C227" s="40">
        <v>1.1000000000000001</v>
      </c>
      <c r="D227" s="80" t="str">
        <f>CONCATENATE(B227," ",C227)</f>
        <v>VV 1.1</v>
      </c>
      <c r="E227" s="51" t="s">
        <v>394</v>
      </c>
      <c r="F227" s="40" t="s">
        <v>342</v>
      </c>
      <c r="G227" s="40">
        <v>4.4000000000000004</v>
      </c>
      <c r="H227" s="40" t="s">
        <v>463</v>
      </c>
      <c r="Y227" s="91">
        <v>3</v>
      </c>
      <c r="Z227" s="39" t="s">
        <v>549</v>
      </c>
      <c r="AA227" s="39" t="s">
        <v>255</v>
      </c>
      <c r="AB227" s="39">
        <v>3.2</v>
      </c>
      <c r="AC227" s="80" t="str">
        <f t="shared" si="20"/>
        <v>RSK 3.2</v>
      </c>
      <c r="AD227" s="66" t="str">
        <f t="shared" si="21"/>
        <v>NO</v>
      </c>
      <c r="AE227" s="40">
        <f t="shared" si="22"/>
        <v>0</v>
      </c>
      <c r="AF227" s="40">
        <f t="shared" si="23"/>
        <v>0</v>
      </c>
      <c r="AG227" s="40">
        <f t="shared" si="24"/>
        <v>0</v>
      </c>
      <c r="AH227" s="118">
        <f>SUM(AE227:AG227)</f>
        <v>0</v>
      </c>
      <c r="AO227"/>
    </row>
    <row r="228" spans="1:41" ht="15.75" x14ac:dyDescent="0.25">
      <c r="A228" s="18">
        <v>1</v>
      </c>
      <c r="B228" s="18" t="s">
        <v>305</v>
      </c>
      <c r="C228" s="18">
        <v>1.1000000000000001</v>
      </c>
      <c r="D228" s="80" t="str">
        <f>CONCATENATE(B228," ",C228)</f>
        <v>VV 1.1</v>
      </c>
      <c r="E228" s="51" t="s">
        <v>394</v>
      </c>
      <c r="F228" s="40" t="s">
        <v>342</v>
      </c>
      <c r="G228" s="40">
        <v>5.0999999999999996</v>
      </c>
      <c r="H228" s="40" t="s">
        <v>436</v>
      </c>
      <c r="Y228" s="91">
        <v>3</v>
      </c>
      <c r="Z228" s="39" t="s">
        <v>549</v>
      </c>
      <c r="AA228" s="39" t="s">
        <v>255</v>
      </c>
      <c r="AB228" s="39">
        <v>3.3</v>
      </c>
      <c r="AC228" s="80" t="str">
        <f t="shared" si="20"/>
        <v>RSK 3.3</v>
      </c>
      <c r="AD228" s="66" t="str">
        <f t="shared" si="21"/>
        <v>YES</v>
      </c>
      <c r="AE228" s="40">
        <f t="shared" si="22"/>
        <v>0</v>
      </c>
      <c r="AF228" s="40">
        <f t="shared" si="23"/>
        <v>2</v>
      </c>
      <c r="AG228" s="40">
        <f t="shared" si="24"/>
        <v>0</v>
      </c>
      <c r="AH228" s="118">
        <f>SUM(AE228:AG228)</f>
        <v>2</v>
      </c>
      <c r="AO228"/>
    </row>
    <row r="229" spans="1:41" ht="15.75" x14ac:dyDescent="0.25">
      <c r="A229" s="18">
        <v>1</v>
      </c>
      <c r="B229" s="18" t="s">
        <v>305</v>
      </c>
      <c r="C229" s="18">
        <v>1.1000000000000001</v>
      </c>
      <c r="D229" s="80" t="str">
        <f>CONCATENATE(B229," ",C229)</f>
        <v>VV 1.1</v>
      </c>
      <c r="E229" s="51" t="s">
        <v>394</v>
      </c>
      <c r="F229" s="40" t="s">
        <v>342</v>
      </c>
      <c r="G229" s="40">
        <v>6.2</v>
      </c>
      <c r="H229" s="40">
        <v>6</v>
      </c>
      <c r="Y229" s="91">
        <v>3</v>
      </c>
      <c r="Z229" s="39" t="s">
        <v>549</v>
      </c>
      <c r="AA229" s="39" t="s">
        <v>255</v>
      </c>
      <c r="AB229" s="39">
        <v>3.4</v>
      </c>
      <c r="AC229" s="80" t="str">
        <f t="shared" si="20"/>
        <v>RSK 3.4</v>
      </c>
      <c r="AD229" s="66" t="str">
        <f t="shared" si="21"/>
        <v>YES</v>
      </c>
      <c r="AE229" s="40">
        <f t="shared" si="22"/>
        <v>0</v>
      </c>
      <c r="AF229" s="40">
        <f t="shared" si="23"/>
        <v>3</v>
      </c>
      <c r="AG229" s="40">
        <f t="shared" si="24"/>
        <v>0</v>
      </c>
      <c r="AH229" s="118">
        <f>SUM(AE229:AG229)</f>
        <v>3</v>
      </c>
      <c r="AO229"/>
    </row>
    <row r="230" spans="1:41" ht="18" customHeight="1" x14ac:dyDescent="0.25">
      <c r="A230" s="40">
        <v>1</v>
      </c>
      <c r="B230" s="40" t="s">
        <v>305</v>
      </c>
      <c r="C230" s="40">
        <v>1.1000000000000001</v>
      </c>
      <c r="D230" s="80" t="str">
        <f>CONCATENATE(B230," ",C230)</f>
        <v>VV 1.1</v>
      </c>
      <c r="E230" s="51" t="s">
        <v>394</v>
      </c>
      <c r="F230" s="40" t="s">
        <v>342</v>
      </c>
      <c r="G230" s="40">
        <v>7.2</v>
      </c>
      <c r="H230" s="40" t="s">
        <v>455</v>
      </c>
      <c r="Y230" s="91">
        <v>3</v>
      </c>
      <c r="Z230" s="39" t="s">
        <v>549</v>
      </c>
      <c r="AA230" s="39" t="s">
        <v>255</v>
      </c>
      <c r="AB230" s="39">
        <v>3.5</v>
      </c>
      <c r="AC230" s="80" t="str">
        <f t="shared" si="20"/>
        <v>RSK 3.5</v>
      </c>
      <c r="AD230" s="66" t="str">
        <f t="shared" si="21"/>
        <v>YES</v>
      </c>
      <c r="AE230" s="40">
        <f t="shared" si="22"/>
        <v>0</v>
      </c>
      <c r="AF230" s="40">
        <f t="shared" si="23"/>
        <v>2</v>
      </c>
      <c r="AG230" s="40">
        <f t="shared" si="24"/>
        <v>0</v>
      </c>
      <c r="AH230" s="118">
        <f>SUM(AE230:AG230)</f>
        <v>2</v>
      </c>
      <c r="AO230"/>
    </row>
    <row r="231" spans="1:41" ht="15.75" x14ac:dyDescent="0.25">
      <c r="A231" s="40">
        <v>1</v>
      </c>
      <c r="B231" s="40" t="s">
        <v>305</v>
      </c>
      <c r="C231" s="40">
        <v>1.2</v>
      </c>
      <c r="D231" s="80" t="str">
        <f>CONCATENATE(B231," ",C231)</f>
        <v>VV 1.2</v>
      </c>
      <c r="E231" s="51" t="s">
        <v>394</v>
      </c>
      <c r="F231" s="40" t="s">
        <v>337</v>
      </c>
      <c r="G231" s="40">
        <v>1.1000000000000001</v>
      </c>
      <c r="H231" s="40" t="s">
        <v>453</v>
      </c>
      <c r="Y231" s="91">
        <v>1</v>
      </c>
      <c r="Z231" s="39" t="s">
        <v>556</v>
      </c>
      <c r="AA231" s="39" t="s">
        <v>279</v>
      </c>
      <c r="AB231" s="39">
        <v>1.1000000000000001</v>
      </c>
      <c r="AC231" s="80" t="str">
        <f t="shared" si="20"/>
        <v>SAM 1.1</v>
      </c>
      <c r="AD231" s="66" t="str">
        <f t="shared" si="21"/>
        <v>YES</v>
      </c>
      <c r="AE231" s="40">
        <f t="shared" si="22"/>
        <v>0</v>
      </c>
      <c r="AF231" s="40">
        <f t="shared" si="23"/>
        <v>1</v>
      </c>
      <c r="AG231" s="40">
        <f t="shared" si="24"/>
        <v>0</v>
      </c>
      <c r="AH231" s="118">
        <f>SUM(AE231:AG231)</f>
        <v>1</v>
      </c>
      <c r="AO231"/>
    </row>
    <row r="232" spans="1:41" ht="15.75" x14ac:dyDescent="0.25">
      <c r="A232" s="15">
        <v>1</v>
      </c>
      <c r="B232" s="15" t="s">
        <v>305</v>
      </c>
      <c r="C232" s="15">
        <v>1.2</v>
      </c>
      <c r="D232" s="80" t="str">
        <f>CONCATENATE(B232," ",C232)</f>
        <v>VV 1.2</v>
      </c>
      <c r="E232" s="51" t="s">
        <v>394</v>
      </c>
      <c r="F232" s="40" t="s">
        <v>342</v>
      </c>
      <c r="G232" s="40">
        <v>4.4000000000000004</v>
      </c>
      <c r="H232" s="40" t="s">
        <v>463</v>
      </c>
      <c r="Y232" s="91">
        <v>1</v>
      </c>
      <c r="Z232" s="39" t="s">
        <v>556</v>
      </c>
      <c r="AA232" s="39" t="s">
        <v>279</v>
      </c>
      <c r="AB232" s="39">
        <v>1.2</v>
      </c>
      <c r="AC232" s="80" t="str">
        <f t="shared" si="20"/>
        <v>SAM 1.2</v>
      </c>
      <c r="AD232" s="66" t="str">
        <f t="shared" si="21"/>
        <v>NO</v>
      </c>
      <c r="AE232" s="40">
        <f t="shared" si="22"/>
        <v>0</v>
      </c>
      <c r="AF232" s="40">
        <f t="shared" si="23"/>
        <v>0</v>
      </c>
      <c r="AG232" s="40">
        <f t="shared" si="24"/>
        <v>0</v>
      </c>
      <c r="AH232" s="118">
        <f>SUM(AE232:AG232)</f>
        <v>0</v>
      </c>
      <c r="AO232"/>
    </row>
    <row r="233" spans="1:41" ht="15.75" x14ac:dyDescent="0.25">
      <c r="A233" s="18">
        <v>1</v>
      </c>
      <c r="B233" s="18" t="s">
        <v>305</v>
      </c>
      <c r="C233" s="18">
        <v>1.2</v>
      </c>
      <c r="D233" s="80" t="str">
        <f>CONCATENATE(B233," ",C233)</f>
        <v>VV 1.2</v>
      </c>
      <c r="E233" s="51" t="s">
        <v>394</v>
      </c>
      <c r="F233" s="40" t="s">
        <v>342</v>
      </c>
      <c r="G233" s="40">
        <v>5.0999999999999996</v>
      </c>
      <c r="H233" s="40">
        <v>1</v>
      </c>
      <c r="Y233" s="91">
        <v>1</v>
      </c>
      <c r="Z233" s="39" t="s">
        <v>556</v>
      </c>
      <c r="AA233" s="39" t="s">
        <v>279</v>
      </c>
      <c r="AB233" s="39">
        <v>1.3</v>
      </c>
      <c r="AC233" s="80" t="str">
        <f t="shared" si="20"/>
        <v>SAM 1.3</v>
      </c>
      <c r="AD233" s="66" t="str">
        <f t="shared" si="21"/>
        <v>NO</v>
      </c>
      <c r="AE233" s="40">
        <f t="shared" si="22"/>
        <v>0</v>
      </c>
      <c r="AF233" s="40">
        <f t="shared" si="23"/>
        <v>0</v>
      </c>
      <c r="AG233" s="40">
        <f t="shared" si="24"/>
        <v>0</v>
      </c>
      <c r="AH233" s="118">
        <f>SUM(AE233:AG233)</f>
        <v>0</v>
      </c>
      <c r="AO233"/>
    </row>
    <row r="234" spans="1:41" ht="15.75" x14ac:dyDescent="0.25">
      <c r="A234" s="40">
        <v>1</v>
      </c>
      <c r="B234" s="40" t="s">
        <v>305</v>
      </c>
      <c r="C234" s="40">
        <v>1.2</v>
      </c>
      <c r="D234" s="80" t="str">
        <f>CONCATENATE(B234," ",C234)</f>
        <v>VV 1.2</v>
      </c>
      <c r="E234" s="51" t="s">
        <v>394</v>
      </c>
      <c r="F234" s="40" t="s">
        <v>342</v>
      </c>
      <c r="G234" s="40">
        <v>7.2</v>
      </c>
      <c r="H234" s="40" t="s">
        <v>455</v>
      </c>
      <c r="Y234" s="91">
        <v>1</v>
      </c>
      <c r="Z234" s="39" t="s">
        <v>556</v>
      </c>
      <c r="AA234" s="39" t="s">
        <v>279</v>
      </c>
      <c r="AB234" s="39">
        <v>1.4</v>
      </c>
      <c r="AC234" s="80" t="str">
        <f t="shared" si="20"/>
        <v>SAM 1.4</v>
      </c>
      <c r="AD234" s="66" t="str">
        <f t="shared" si="21"/>
        <v>NO</v>
      </c>
      <c r="AE234" s="40">
        <f t="shared" si="22"/>
        <v>0</v>
      </c>
      <c r="AF234" s="40">
        <f t="shared" si="23"/>
        <v>0</v>
      </c>
      <c r="AG234" s="40">
        <f t="shared" si="24"/>
        <v>0</v>
      </c>
      <c r="AH234" s="118">
        <f>SUM(AE234:AG234)</f>
        <v>0</v>
      </c>
      <c r="AO234"/>
    </row>
    <row r="235" spans="1:41" ht="15.75" x14ac:dyDescent="0.25">
      <c r="A235" s="18">
        <v>2</v>
      </c>
      <c r="B235" s="18" t="s">
        <v>305</v>
      </c>
      <c r="C235" s="18">
        <v>2.1</v>
      </c>
      <c r="D235" s="80" t="str">
        <f>CONCATENATE(B235," ",C235)</f>
        <v>VV 2.1</v>
      </c>
      <c r="E235" s="51" t="s">
        <v>394</v>
      </c>
      <c r="F235" s="40" t="s">
        <v>337</v>
      </c>
      <c r="G235" s="40">
        <v>2.1</v>
      </c>
      <c r="H235" s="40">
        <v>3</v>
      </c>
      <c r="Y235" s="91">
        <v>2</v>
      </c>
      <c r="Z235" s="39" t="s">
        <v>556</v>
      </c>
      <c r="AA235" s="39" t="s">
        <v>279</v>
      </c>
      <c r="AB235" s="39">
        <v>2.1</v>
      </c>
      <c r="AC235" s="80" t="str">
        <f t="shared" si="20"/>
        <v>SAM 2.1</v>
      </c>
      <c r="AD235" s="66" t="str">
        <f t="shared" si="21"/>
        <v>YES</v>
      </c>
      <c r="AE235" s="40">
        <f t="shared" si="22"/>
        <v>1</v>
      </c>
      <c r="AF235" s="40">
        <f t="shared" si="23"/>
        <v>2</v>
      </c>
      <c r="AG235" s="40">
        <f t="shared" si="24"/>
        <v>0</v>
      </c>
      <c r="AH235" s="118">
        <f>SUM(AE235:AG235)</f>
        <v>3</v>
      </c>
      <c r="AO235"/>
    </row>
    <row r="236" spans="1:41" ht="15.75" x14ac:dyDescent="0.25">
      <c r="A236" s="40">
        <v>2</v>
      </c>
      <c r="B236" s="40" t="s">
        <v>305</v>
      </c>
      <c r="C236" s="40">
        <v>2.1</v>
      </c>
      <c r="D236" s="80" t="str">
        <f>CONCATENATE(B236," ",C236)</f>
        <v>VV 2.1</v>
      </c>
      <c r="E236" s="51" t="s">
        <v>394</v>
      </c>
      <c r="F236" s="40" t="s">
        <v>342</v>
      </c>
      <c r="G236" s="40">
        <v>8.1999999999999993</v>
      </c>
      <c r="H236" s="40" t="s">
        <v>455</v>
      </c>
      <c r="Y236" s="91">
        <v>2</v>
      </c>
      <c r="Z236" s="39" t="s">
        <v>556</v>
      </c>
      <c r="AA236" s="39" t="s">
        <v>279</v>
      </c>
      <c r="AB236" s="39">
        <v>2.2000000000000002</v>
      </c>
      <c r="AC236" s="80" t="str">
        <f t="shared" si="20"/>
        <v>SAM 2.2</v>
      </c>
      <c r="AD236" s="66" t="str">
        <f t="shared" si="21"/>
        <v>YES</v>
      </c>
      <c r="AE236" s="40">
        <f t="shared" si="22"/>
        <v>1</v>
      </c>
      <c r="AF236" s="40">
        <f t="shared" si="23"/>
        <v>1</v>
      </c>
      <c r="AG236" s="40">
        <f t="shared" si="24"/>
        <v>0</v>
      </c>
      <c r="AH236" s="118">
        <f>SUM(AE236:AG236)</f>
        <v>2</v>
      </c>
      <c r="AO236"/>
    </row>
    <row r="237" spans="1:41" ht="15.75" x14ac:dyDescent="0.25">
      <c r="A237" s="40">
        <v>2</v>
      </c>
      <c r="B237" s="40" t="s">
        <v>305</v>
      </c>
      <c r="C237" s="40">
        <v>2.1</v>
      </c>
      <c r="D237" s="80" t="str">
        <f>CONCATENATE(B237," ",C237)</f>
        <v>VV 2.1</v>
      </c>
      <c r="E237" s="51" t="s">
        <v>394</v>
      </c>
      <c r="F237" s="40" t="s">
        <v>363</v>
      </c>
      <c r="G237" s="40">
        <v>3.3</v>
      </c>
      <c r="H237" s="40">
        <v>1</v>
      </c>
      <c r="Y237" s="91">
        <v>2</v>
      </c>
      <c r="Z237" s="39" t="s">
        <v>556</v>
      </c>
      <c r="AA237" s="39" t="s">
        <v>279</v>
      </c>
      <c r="AB237" s="39">
        <v>2.2999999999999998</v>
      </c>
      <c r="AC237" s="80" t="str">
        <f t="shared" si="20"/>
        <v>SAM 2.3</v>
      </c>
      <c r="AD237" s="66" t="str">
        <f t="shared" si="21"/>
        <v>NO</v>
      </c>
      <c r="AE237" s="40">
        <f t="shared" si="22"/>
        <v>0</v>
      </c>
      <c r="AF237" s="40">
        <f t="shared" si="23"/>
        <v>0</v>
      </c>
      <c r="AG237" s="40">
        <f t="shared" si="24"/>
        <v>0</v>
      </c>
      <c r="AH237" s="118">
        <f>SUM(AE237:AG237)</f>
        <v>0</v>
      </c>
      <c r="AO237"/>
    </row>
    <row r="238" spans="1:41" ht="15.75" x14ac:dyDescent="0.25">
      <c r="A238" s="40">
        <v>2</v>
      </c>
      <c r="B238" s="40" t="s">
        <v>305</v>
      </c>
      <c r="C238" s="40">
        <v>2.2000000000000002</v>
      </c>
      <c r="D238" s="80" t="str">
        <f>CONCATENATE(B238," ",C238)</f>
        <v>VV 2.2</v>
      </c>
      <c r="E238" s="51" t="s">
        <v>394</v>
      </c>
      <c r="F238" s="40" t="s">
        <v>337</v>
      </c>
      <c r="G238" s="40">
        <v>2.1</v>
      </c>
      <c r="H238" s="40" t="s">
        <v>436</v>
      </c>
      <c r="Y238" s="91">
        <v>2</v>
      </c>
      <c r="Z238" s="39" t="s">
        <v>556</v>
      </c>
      <c r="AA238" s="39" t="s">
        <v>279</v>
      </c>
      <c r="AB238" s="39">
        <v>2.4</v>
      </c>
      <c r="AC238" s="80" t="str">
        <f t="shared" si="20"/>
        <v>SAM 2.4</v>
      </c>
      <c r="AD238" s="66" t="str">
        <f t="shared" si="21"/>
        <v>NO</v>
      </c>
      <c r="AE238" s="40">
        <f t="shared" si="22"/>
        <v>0</v>
      </c>
      <c r="AF238" s="40">
        <f t="shared" si="23"/>
        <v>0</v>
      </c>
      <c r="AG238" s="40">
        <f t="shared" si="24"/>
        <v>0</v>
      </c>
      <c r="AH238" s="118">
        <f>SUM(AE238:AG238)</f>
        <v>0</v>
      </c>
      <c r="AO238"/>
    </row>
    <row r="239" spans="1:41" ht="15.75" x14ac:dyDescent="0.25">
      <c r="A239" s="40">
        <v>2</v>
      </c>
      <c r="B239" s="40" t="s">
        <v>305</v>
      </c>
      <c r="C239" s="40">
        <v>2.2000000000000002</v>
      </c>
      <c r="D239" s="80" t="str">
        <f>CONCATENATE(B239," ",C239)</f>
        <v>VV 2.2</v>
      </c>
      <c r="E239" s="51" t="s">
        <v>394</v>
      </c>
      <c r="F239" s="40" t="s">
        <v>342</v>
      </c>
      <c r="G239" s="40">
        <v>5.0999999999999996</v>
      </c>
      <c r="H239" s="40">
        <v>5</v>
      </c>
      <c r="Y239" s="91">
        <v>2</v>
      </c>
      <c r="Z239" s="39" t="s">
        <v>556</v>
      </c>
      <c r="AA239" s="39" t="s">
        <v>279</v>
      </c>
      <c r="AB239" s="39">
        <v>2.5</v>
      </c>
      <c r="AC239" s="80" t="str">
        <f t="shared" si="20"/>
        <v>SAM 2.5</v>
      </c>
      <c r="AD239" s="66" t="str">
        <f t="shared" si="21"/>
        <v>NO</v>
      </c>
      <c r="AE239" s="40">
        <f t="shared" si="22"/>
        <v>0</v>
      </c>
      <c r="AF239" s="40">
        <f t="shared" si="23"/>
        <v>0</v>
      </c>
      <c r="AG239" s="40">
        <f t="shared" si="24"/>
        <v>0</v>
      </c>
      <c r="AH239" s="118">
        <f>SUM(AE239:AG239)</f>
        <v>0</v>
      </c>
      <c r="AO239"/>
    </row>
    <row r="240" spans="1:41" ht="15.75" x14ac:dyDescent="0.25">
      <c r="A240" s="40">
        <v>2</v>
      </c>
      <c r="B240" s="40" t="s">
        <v>305</v>
      </c>
      <c r="C240" s="40">
        <v>2.2999999999999998</v>
      </c>
      <c r="D240" s="80" t="str">
        <f>CONCATENATE(B240," ",C240)</f>
        <v>VV 2.3</v>
      </c>
      <c r="E240" s="51" t="s">
        <v>394</v>
      </c>
      <c r="F240" s="40" t="s">
        <v>342</v>
      </c>
      <c r="G240" s="40">
        <v>4.2</v>
      </c>
      <c r="H240" s="40">
        <v>1</v>
      </c>
      <c r="Y240" s="91">
        <v>3</v>
      </c>
      <c r="Z240" s="39" t="s">
        <v>556</v>
      </c>
      <c r="AA240" s="39" t="s">
        <v>279</v>
      </c>
      <c r="AB240" s="39">
        <v>3.1</v>
      </c>
      <c r="AC240" s="80" t="str">
        <f t="shared" si="20"/>
        <v>SAM 3.1</v>
      </c>
      <c r="AD240" s="66" t="str">
        <f t="shared" si="21"/>
        <v>YES</v>
      </c>
      <c r="AE240" s="40">
        <f t="shared" si="22"/>
        <v>0</v>
      </c>
      <c r="AF240" s="40">
        <f t="shared" si="23"/>
        <v>2</v>
      </c>
      <c r="AG240" s="40">
        <f t="shared" si="24"/>
        <v>0</v>
      </c>
      <c r="AH240" s="118">
        <f>SUM(AE240:AG240)</f>
        <v>2</v>
      </c>
      <c r="AO240"/>
    </row>
    <row r="241" spans="1:41" ht="15.75" x14ac:dyDescent="0.25">
      <c r="A241" s="40">
        <v>3</v>
      </c>
      <c r="B241" s="40" t="s">
        <v>305</v>
      </c>
      <c r="C241" s="40">
        <v>3.1</v>
      </c>
      <c r="D241" s="80" t="str">
        <f>CONCATENATE(B241," ",C241)</f>
        <v>VV 3.1</v>
      </c>
      <c r="E241" s="51" t="s">
        <v>394</v>
      </c>
      <c r="F241" s="40" t="s">
        <v>342</v>
      </c>
      <c r="G241" s="40">
        <v>8.1999999999999993</v>
      </c>
      <c r="H241" s="40" t="s">
        <v>439</v>
      </c>
      <c r="Y241" s="91">
        <v>3</v>
      </c>
      <c r="Z241" s="39" t="s">
        <v>556</v>
      </c>
      <c r="AA241" s="39" t="s">
        <v>279</v>
      </c>
      <c r="AB241" s="39">
        <v>3.2</v>
      </c>
      <c r="AC241" s="80" t="str">
        <f t="shared" si="20"/>
        <v>SAM 3.2</v>
      </c>
      <c r="AD241" s="66" t="str">
        <f t="shared" si="21"/>
        <v>YES</v>
      </c>
      <c r="AE241" s="40">
        <f t="shared" si="22"/>
        <v>0</v>
      </c>
      <c r="AF241" s="40">
        <f t="shared" si="23"/>
        <v>1</v>
      </c>
      <c r="AG241" s="40">
        <f t="shared" si="24"/>
        <v>0</v>
      </c>
      <c r="AH241" s="118">
        <f>SUM(AE241:AG241)</f>
        <v>1</v>
      </c>
      <c r="AO241"/>
    </row>
    <row r="242" spans="1:41" ht="15.75" x14ac:dyDescent="0.25">
      <c r="A242" s="40">
        <v>3</v>
      </c>
      <c r="B242" s="40" t="s">
        <v>305</v>
      </c>
      <c r="C242" s="40">
        <v>3.2</v>
      </c>
      <c r="D242" s="80" t="str">
        <f>CONCATENATE(B242," ",C242)</f>
        <v>VV 3.2</v>
      </c>
      <c r="E242" s="51" t="s">
        <v>394</v>
      </c>
      <c r="F242" s="40" t="s">
        <v>342</v>
      </c>
      <c r="G242" s="40">
        <v>7.2</v>
      </c>
      <c r="H242" s="40" t="s">
        <v>478</v>
      </c>
      <c r="Y242" s="91">
        <v>4</v>
      </c>
      <c r="Z242" s="39" t="s">
        <v>556</v>
      </c>
      <c r="AA242" s="39" t="s">
        <v>279</v>
      </c>
      <c r="AB242" s="39">
        <v>4.0999999999999996</v>
      </c>
      <c r="AC242" s="80" t="str">
        <f t="shared" si="20"/>
        <v>SAM 4.1</v>
      </c>
      <c r="AD242" s="66" t="str">
        <f t="shared" si="21"/>
        <v>NO</v>
      </c>
      <c r="AE242" s="40">
        <f t="shared" si="22"/>
        <v>0</v>
      </c>
      <c r="AF242" s="40">
        <f t="shared" si="23"/>
        <v>0</v>
      </c>
      <c r="AG242" s="40">
        <f t="shared" si="24"/>
        <v>0</v>
      </c>
      <c r="AH242" s="118">
        <f>SUM(AE242:AG242)</f>
        <v>0</v>
      </c>
      <c r="AO242"/>
    </row>
    <row r="243" spans="1:41" ht="15.75" x14ac:dyDescent="0.25">
      <c r="A243" s="40">
        <v>3</v>
      </c>
      <c r="B243" s="40" t="s">
        <v>305</v>
      </c>
      <c r="C243" s="40">
        <v>3.2</v>
      </c>
      <c r="D243" s="80" t="str">
        <f>CONCATENATE(B243," ",C243)</f>
        <v>VV 3.2</v>
      </c>
      <c r="E243" s="51" t="s">
        <v>394</v>
      </c>
      <c r="F243" s="40" t="s">
        <v>342</v>
      </c>
      <c r="G243" s="40">
        <v>8.1999999999999993</v>
      </c>
      <c r="H243" s="40" t="s">
        <v>538</v>
      </c>
      <c r="Y243" s="91">
        <v>1</v>
      </c>
      <c r="Z243" s="39" t="s">
        <v>550</v>
      </c>
      <c r="AA243" s="39" t="s">
        <v>264</v>
      </c>
      <c r="AB243" s="39">
        <v>1.1000000000000001</v>
      </c>
      <c r="AC243" s="80" t="str">
        <f t="shared" si="20"/>
        <v>SDM 1.1</v>
      </c>
      <c r="AD243" s="66" t="str">
        <f t="shared" si="21"/>
        <v>NO</v>
      </c>
      <c r="AE243" s="40">
        <f t="shared" si="22"/>
        <v>0</v>
      </c>
      <c r="AF243" s="40">
        <f t="shared" si="23"/>
        <v>0</v>
      </c>
      <c r="AG243" s="40">
        <f t="shared" si="24"/>
        <v>0</v>
      </c>
      <c r="AH243" s="118">
        <f>SUM(AE243:AG243)</f>
        <v>0</v>
      </c>
      <c r="AO243"/>
    </row>
    <row r="244" spans="1:41" ht="15.75" x14ac:dyDescent="0.25">
      <c r="A244" s="40">
        <v>1</v>
      </c>
      <c r="B244" s="40" t="s">
        <v>25</v>
      </c>
      <c r="C244" s="40">
        <v>1.1000000000000001</v>
      </c>
      <c r="D244" s="80" t="str">
        <f>CONCATENATE(B244," ",C244)</f>
        <v>CM 1.1</v>
      </c>
      <c r="E244" s="51" t="s">
        <v>412</v>
      </c>
      <c r="F244" s="40" t="s">
        <v>337</v>
      </c>
      <c r="G244" s="40">
        <v>2.1</v>
      </c>
      <c r="H244" s="40">
        <v>1</v>
      </c>
      <c r="Y244" s="91">
        <v>2</v>
      </c>
      <c r="Z244" s="39" t="s">
        <v>550</v>
      </c>
      <c r="AA244" s="39" t="s">
        <v>264</v>
      </c>
      <c r="AB244" s="39">
        <v>2.1</v>
      </c>
      <c r="AC244" s="80" t="str">
        <f t="shared" si="20"/>
        <v>SDM 2.1</v>
      </c>
      <c r="AD244" s="66" t="str">
        <f t="shared" si="21"/>
        <v>YES</v>
      </c>
      <c r="AE244" s="40">
        <f t="shared" si="22"/>
        <v>0</v>
      </c>
      <c r="AF244" s="40">
        <f t="shared" si="23"/>
        <v>1</v>
      </c>
      <c r="AG244" s="40">
        <f t="shared" si="24"/>
        <v>0</v>
      </c>
      <c r="AH244" s="118">
        <f>SUM(AE244:AG244)</f>
        <v>1</v>
      </c>
      <c r="AO244"/>
    </row>
    <row r="245" spans="1:41" ht="15.75" x14ac:dyDescent="0.25">
      <c r="A245" s="40">
        <v>2</v>
      </c>
      <c r="B245" s="40" t="s">
        <v>25</v>
      </c>
      <c r="C245" s="40">
        <v>2.1</v>
      </c>
      <c r="D245" s="80" t="str">
        <f>CONCATENATE(B245," ",C245)</f>
        <v>CM 2.1</v>
      </c>
      <c r="E245" s="51" t="s">
        <v>412</v>
      </c>
      <c r="F245" s="40" t="s">
        <v>321</v>
      </c>
      <c r="G245" s="40">
        <v>2.1</v>
      </c>
      <c r="H245" s="40">
        <v>7</v>
      </c>
      <c r="Y245" s="91">
        <v>2</v>
      </c>
      <c r="Z245" s="39" t="s">
        <v>550</v>
      </c>
      <c r="AA245" s="39" t="s">
        <v>264</v>
      </c>
      <c r="AB245" s="39">
        <v>2.2000000000000002</v>
      </c>
      <c r="AC245" s="80" t="str">
        <f t="shared" si="20"/>
        <v>SDM 2.2</v>
      </c>
      <c r="AD245" s="66" t="str">
        <f t="shared" si="21"/>
        <v>NO</v>
      </c>
      <c r="AE245" s="40">
        <f t="shared" si="22"/>
        <v>0</v>
      </c>
      <c r="AF245" s="40">
        <f t="shared" si="23"/>
        <v>0</v>
      </c>
      <c r="AG245" s="40">
        <f t="shared" si="24"/>
        <v>0</v>
      </c>
      <c r="AH245" s="118">
        <f>SUM(AE245:AG245)</f>
        <v>0</v>
      </c>
      <c r="AO245"/>
    </row>
    <row r="246" spans="1:41" ht="15.75" x14ac:dyDescent="0.25">
      <c r="A246" s="40">
        <v>2</v>
      </c>
      <c r="B246" s="40" t="s">
        <v>25</v>
      </c>
      <c r="C246" s="40">
        <v>2.1</v>
      </c>
      <c r="D246" s="80" t="str">
        <f>CONCATENATE(B246," ",C246)</f>
        <v>CM 2.1</v>
      </c>
      <c r="E246" s="51" t="s">
        <v>412</v>
      </c>
      <c r="F246" s="40" t="s">
        <v>337</v>
      </c>
      <c r="G246" s="40">
        <v>1.1000000000000001</v>
      </c>
      <c r="H246" s="40">
        <v>1</v>
      </c>
      <c r="Y246" s="91">
        <v>2</v>
      </c>
      <c r="Z246" s="39" t="s">
        <v>550</v>
      </c>
      <c r="AA246" s="39" t="s">
        <v>264</v>
      </c>
      <c r="AB246" s="39">
        <v>2.2999999999999998</v>
      </c>
      <c r="AC246" s="80" t="str">
        <f t="shared" si="20"/>
        <v>SDM 2.3</v>
      </c>
      <c r="AD246" s="66" t="str">
        <f t="shared" si="21"/>
        <v>NO</v>
      </c>
      <c r="AE246" s="40">
        <f t="shared" si="22"/>
        <v>0</v>
      </c>
      <c r="AF246" s="40">
        <f t="shared" si="23"/>
        <v>0</v>
      </c>
      <c r="AG246" s="40">
        <f t="shared" si="24"/>
        <v>0</v>
      </c>
      <c r="AH246" s="118">
        <f>SUM(AE246:AG246)</f>
        <v>0</v>
      </c>
      <c r="AO246"/>
    </row>
    <row r="247" spans="1:41" ht="15.75" x14ac:dyDescent="0.25">
      <c r="A247" s="39">
        <v>2</v>
      </c>
      <c r="B247" s="39" t="s">
        <v>25</v>
      </c>
      <c r="C247" s="39">
        <v>2.2999999999999998</v>
      </c>
      <c r="D247" s="80" t="str">
        <f>CONCATENATE(B247," ",C247)</f>
        <v>CM 2.3</v>
      </c>
      <c r="E247" s="51" t="s">
        <v>412</v>
      </c>
      <c r="F247" s="40" t="s">
        <v>337</v>
      </c>
      <c r="G247" s="40">
        <v>1.1000000000000001</v>
      </c>
      <c r="H247" s="40">
        <v>5</v>
      </c>
      <c r="Y247" s="91">
        <v>2</v>
      </c>
      <c r="Z247" s="39" t="s">
        <v>550</v>
      </c>
      <c r="AA247" s="39" t="s">
        <v>264</v>
      </c>
      <c r="AB247" s="39">
        <v>2.4</v>
      </c>
      <c r="AC247" s="80" t="str">
        <f t="shared" si="20"/>
        <v>SDM 2.4</v>
      </c>
      <c r="AD247" s="66" t="str">
        <f t="shared" si="21"/>
        <v>NO</v>
      </c>
      <c r="AE247" s="40">
        <f t="shared" si="22"/>
        <v>0</v>
      </c>
      <c r="AF247" s="40">
        <f t="shared" si="23"/>
        <v>0</v>
      </c>
      <c r="AG247" s="40">
        <f t="shared" si="24"/>
        <v>0</v>
      </c>
      <c r="AH247" s="118">
        <f>SUM(AE247:AG247)</f>
        <v>0</v>
      </c>
      <c r="AO247"/>
    </row>
    <row r="248" spans="1:41" ht="15.75" x14ac:dyDescent="0.25">
      <c r="A248" s="40">
        <v>2</v>
      </c>
      <c r="B248" s="40" t="s">
        <v>25</v>
      </c>
      <c r="C248" s="40">
        <v>2.2999999999999998</v>
      </c>
      <c r="D248" s="80" t="str">
        <f>CONCATENATE(B248," ",C248)</f>
        <v>CM 2.3</v>
      </c>
      <c r="E248" s="51" t="s">
        <v>412</v>
      </c>
      <c r="F248" s="40" t="s">
        <v>342</v>
      </c>
      <c r="G248" s="40">
        <v>9.1</v>
      </c>
      <c r="H248" s="40">
        <v>1</v>
      </c>
      <c r="Y248" s="91">
        <v>2</v>
      </c>
      <c r="Z248" s="39" t="s">
        <v>550</v>
      </c>
      <c r="AA248" s="39" t="s">
        <v>264</v>
      </c>
      <c r="AB248" s="39">
        <v>2.5</v>
      </c>
      <c r="AC248" s="80" t="str">
        <f t="shared" si="20"/>
        <v>SDM 2.5</v>
      </c>
      <c r="AD248" s="66" t="str">
        <f t="shared" si="21"/>
        <v>NO</v>
      </c>
      <c r="AE248" s="40">
        <f t="shared" si="22"/>
        <v>0</v>
      </c>
      <c r="AF248" s="40">
        <f t="shared" si="23"/>
        <v>0</v>
      </c>
      <c r="AG248" s="40">
        <f t="shared" si="24"/>
        <v>0</v>
      </c>
      <c r="AH248" s="118">
        <f>SUM(AE248:AG248)</f>
        <v>0</v>
      </c>
      <c r="AO248"/>
    </row>
    <row r="249" spans="1:41" ht="15.75" x14ac:dyDescent="0.25">
      <c r="A249" s="40">
        <v>2</v>
      </c>
      <c r="B249" s="40" t="s">
        <v>25</v>
      </c>
      <c r="C249" s="40">
        <v>2.2999999999999998</v>
      </c>
      <c r="D249" s="80" t="str">
        <f>CONCATENATE(B249," ",C249)</f>
        <v>CM 2.3</v>
      </c>
      <c r="E249" s="51" t="s">
        <v>412</v>
      </c>
      <c r="F249" s="40" t="s">
        <v>342</v>
      </c>
      <c r="G249" s="40">
        <v>9.1999999999999993</v>
      </c>
      <c r="H249" s="40">
        <v>3</v>
      </c>
      <c r="Y249" s="91">
        <v>2</v>
      </c>
      <c r="Z249" s="39" t="s">
        <v>550</v>
      </c>
      <c r="AA249" s="39" t="s">
        <v>264</v>
      </c>
      <c r="AB249" s="39">
        <v>2.6</v>
      </c>
      <c r="AC249" s="80" t="str">
        <f t="shared" si="20"/>
        <v>SDM 2.6</v>
      </c>
      <c r="AD249" s="66" t="str">
        <f t="shared" si="21"/>
        <v>NO</v>
      </c>
      <c r="AE249" s="40">
        <f t="shared" si="22"/>
        <v>0</v>
      </c>
      <c r="AF249" s="40">
        <f t="shared" si="23"/>
        <v>0</v>
      </c>
      <c r="AG249" s="40">
        <f t="shared" si="24"/>
        <v>0</v>
      </c>
      <c r="AH249" s="118">
        <f>SUM(AE249:AG249)</f>
        <v>0</v>
      </c>
      <c r="AO249"/>
    </row>
    <row r="250" spans="1:41" ht="15.75" x14ac:dyDescent="0.25">
      <c r="A250" s="40">
        <v>2</v>
      </c>
      <c r="B250" s="40" t="s">
        <v>25</v>
      </c>
      <c r="C250" s="40">
        <v>2.4</v>
      </c>
      <c r="D250" s="80" t="str">
        <f>CONCATENATE(B250," ",C250)</f>
        <v>CM 2.4</v>
      </c>
      <c r="E250" s="51" t="s">
        <v>412</v>
      </c>
      <c r="F250" s="40" t="s">
        <v>321</v>
      </c>
      <c r="G250" s="40">
        <v>5.0999999999999996</v>
      </c>
      <c r="H250" s="40">
        <v>8</v>
      </c>
      <c r="Y250" s="91">
        <v>3</v>
      </c>
      <c r="Z250" s="39" t="s">
        <v>550</v>
      </c>
      <c r="AA250" s="39" t="s">
        <v>264</v>
      </c>
      <c r="AB250" s="39">
        <v>3.1</v>
      </c>
      <c r="AC250" s="80" t="str">
        <f t="shared" si="20"/>
        <v>SDM 3.1</v>
      </c>
      <c r="AD250" s="66" t="str">
        <f t="shared" si="21"/>
        <v>NO</v>
      </c>
      <c r="AE250" s="40">
        <f t="shared" si="22"/>
        <v>0</v>
      </c>
      <c r="AF250" s="40">
        <f t="shared" si="23"/>
        <v>0</v>
      </c>
      <c r="AG250" s="40">
        <f t="shared" si="24"/>
        <v>0</v>
      </c>
      <c r="AH250" s="118">
        <f>SUM(AE250:AG250)</f>
        <v>0</v>
      </c>
      <c r="AO250"/>
    </row>
    <row r="251" spans="1:41" ht="15.75" x14ac:dyDescent="0.25">
      <c r="A251" s="40">
        <v>2</v>
      </c>
      <c r="B251" s="40" t="s">
        <v>25</v>
      </c>
      <c r="C251" s="40">
        <v>2.6</v>
      </c>
      <c r="D251" s="80" t="str">
        <f>CONCATENATE(B251," ",C251)</f>
        <v>CM 2.6</v>
      </c>
      <c r="E251" s="51" t="s">
        <v>412</v>
      </c>
      <c r="F251" s="40" t="s">
        <v>337</v>
      </c>
      <c r="G251" s="40">
        <v>1.1000000000000001</v>
      </c>
      <c r="H251" s="40">
        <v>5</v>
      </c>
      <c r="Y251" s="91">
        <v>1</v>
      </c>
      <c r="Z251" s="39" t="s">
        <v>550</v>
      </c>
      <c r="AA251" s="39" t="s">
        <v>273</v>
      </c>
      <c r="AB251" s="39">
        <v>1.1000000000000001</v>
      </c>
      <c r="AC251" s="80" t="str">
        <f t="shared" si="20"/>
        <v>STSM 1.1</v>
      </c>
      <c r="AD251" s="66" t="str">
        <f t="shared" si="21"/>
        <v>NO</v>
      </c>
      <c r="AE251" s="40">
        <f t="shared" si="22"/>
        <v>0</v>
      </c>
      <c r="AF251" s="40">
        <f t="shared" si="23"/>
        <v>0</v>
      </c>
      <c r="AG251" s="40">
        <f t="shared" si="24"/>
        <v>0</v>
      </c>
      <c r="AH251" s="118">
        <f>SUM(AE251:AG251)</f>
        <v>0</v>
      </c>
      <c r="AO251"/>
    </row>
    <row r="252" spans="1:41" ht="15.75" x14ac:dyDescent="0.25">
      <c r="A252" s="40">
        <v>2</v>
      </c>
      <c r="B252" s="40" t="s">
        <v>33</v>
      </c>
      <c r="C252" s="40">
        <v>2.2000000000000002</v>
      </c>
      <c r="D252" s="80" t="str">
        <f>CONCATENATE(B252," ",C252)</f>
        <v>CONT 2.2</v>
      </c>
      <c r="E252" s="51" t="s">
        <v>412</v>
      </c>
      <c r="F252" s="40" t="s">
        <v>321</v>
      </c>
      <c r="G252" s="40">
        <v>2.1</v>
      </c>
      <c r="H252" s="40">
        <v>1</v>
      </c>
      <c r="Y252" s="91">
        <v>2</v>
      </c>
      <c r="Z252" s="39" t="s">
        <v>550</v>
      </c>
      <c r="AA252" s="39" t="s">
        <v>273</v>
      </c>
      <c r="AB252" s="39">
        <v>2.1</v>
      </c>
      <c r="AC252" s="80" t="str">
        <f t="shared" si="20"/>
        <v>STSM 2.1</v>
      </c>
      <c r="AD252" s="66" t="str">
        <f t="shared" si="21"/>
        <v>NO</v>
      </c>
      <c r="AE252" s="40">
        <f t="shared" si="22"/>
        <v>0</v>
      </c>
      <c r="AF252" s="40">
        <f t="shared" si="23"/>
        <v>0</v>
      </c>
      <c r="AG252" s="40">
        <f t="shared" si="24"/>
        <v>0</v>
      </c>
      <c r="AH252" s="118">
        <f>SUM(AE252:AG252)</f>
        <v>0</v>
      </c>
      <c r="AO252"/>
    </row>
    <row r="253" spans="1:41" ht="15.75" x14ac:dyDescent="0.25">
      <c r="A253" s="40">
        <v>2</v>
      </c>
      <c r="B253" s="40" t="s">
        <v>40</v>
      </c>
      <c r="C253" s="40">
        <v>2.1</v>
      </c>
      <c r="D253" s="80" t="str">
        <f>CONCATENATE(B253," ",C253)</f>
        <v>DM 2.1</v>
      </c>
      <c r="E253" s="51" t="s">
        <v>412</v>
      </c>
      <c r="F253" s="40" t="s">
        <v>321</v>
      </c>
      <c r="G253" s="40">
        <v>1.1000000000000001</v>
      </c>
      <c r="H253" s="40">
        <v>1</v>
      </c>
      <c r="Y253" s="91">
        <v>2</v>
      </c>
      <c r="Z253" s="39" t="s">
        <v>550</v>
      </c>
      <c r="AA253" s="39" t="s">
        <v>273</v>
      </c>
      <c r="AB253" s="39">
        <v>2.2000000000000002</v>
      </c>
      <c r="AC253" s="80" t="str">
        <f t="shared" si="20"/>
        <v>STSM 2.2</v>
      </c>
      <c r="AD253" s="66" t="str">
        <f t="shared" si="21"/>
        <v>NO</v>
      </c>
      <c r="AE253" s="40">
        <f t="shared" si="22"/>
        <v>0</v>
      </c>
      <c r="AF253" s="40">
        <f t="shared" si="23"/>
        <v>0</v>
      </c>
      <c r="AG253" s="40">
        <f t="shared" si="24"/>
        <v>0</v>
      </c>
      <c r="AH253" s="118">
        <f>SUM(AE253:AG253)</f>
        <v>0</v>
      </c>
      <c r="AO253"/>
    </row>
    <row r="254" spans="1:41" ht="15.75" x14ac:dyDescent="0.25">
      <c r="A254" s="40">
        <v>2</v>
      </c>
      <c r="B254" s="40" t="s">
        <v>40</v>
      </c>
      <c r="C254" s="40">
        <v>2.1</v>
      </c>
      <c r="D254" s="80" t="str">
        <f>CONCATENATE(B254," ",C254)</f>
        <v>DM 2.1</v>
      </c>
      <c r="E254" s="51" t="s">
        <v>412</v>
      </c>
      <c r="F254" s="40" t="s">
        <v>321</v>
      </c>
      <c r="G254" s="40">
        <v>2.1</v>
      </c>
      <c r="H254" s="40">
        <v>7</v>
      </c>
      <c r="Y254" s="91">
        <v>2</v>
      </c>
      <c r="Z254" s="39" t="s">
        <v>550</v>
      </c>
      <c r="AA254" s="39" t="s">
        <v>273</v>
      </c>
      <c r="AB254" s="39">
        <v>2.2999999999999998</v>
      </c>
      <c r="AC254" s="80" t="str">
        <f t="shared" si="20"/>
        <v>STSM 2.3</v>
      </c>
      <c r="AD254" s="66" t="str">
        <f t="shared" si="21"/>
        <v>YES</v>
      </c>
      <c r="AE254" s="40">
        <f t="shared" si="22"/>
        <v>0</v>
      </c>
      <c r="AF254" s="40">
        <f t="shared" si="23"/>
        <v>1</v>
      </c>
      <c r="AG254" s="40">
        <f t="shared" si="24"/>
        <v>1</v>
      </c>
      <c r="AH254" s="118">
        <f>SUM(AE254:AG254)</f>
        <v>2</v>
      </c>
      <c r="AO254"/>
    </row>
    <row r="255" spans="1:41" ht="15.75" x14ac:dyDescent="0.25">
      <c r="A255" s="40">
        <v>2</v>
      </c>
      <c r="B255" s="40" t="s">
        <v>40</v>
      </c>
      <c r="C255" s="40">
        <v>2.2000000000000002</v>
      </c>
      <c r="D255" s="80" t="str">
        <f>CONCATENATE(B255," ",C255)</f>
        <v>DM 2.2</v>
      </c>
      <c r="E255" s="51" t="s">
        <v>412</v>
      </c>
      <c r="F255" s="40" t="s">
        <v>321</v>
      </c>
      <c r="G255" s="40">
        <v>1.2</v>
      </c>
      <c r="H255" s="40">
        <v>1</v>
      </c>
      <c r="Y255" s="91">
        <v>3</v>
      </c>
      <c r="Z255" s="39" t="s">
        <v>550</v>
      </c>
      <c r="AA255" s="39" t="s">
        <v>273</v>
      </c>
      <c r="AB255" s="39">
        <v>3.1</v>
      </c>
      <c r="AC255" s="80" t="str">
        <f t="shared" si="20"/>
        <v>STSM 3.1</v>
      </c>
      <c r="AD255" s="66" t="str">
        <f t="shared" si="21"/>
        <v>NO</v>
      </c>
      <c r="AE255" s="40">
        <f t="shared" si="22"/>
        <v>0</v>
      </c>
      <c r="AF255" s="40">
        <f t="shared" si="23"/>
        <v>0</v>
      </c>
      <c r="AG255" s="40">
        <f t="shared" si="24"/>
        <v>0</v>
      </c>
      <c r="AH255" s="118">
        <f>SUM(AE255:AG255)</f>
        <v>0</v>
      </c>
      <c r="AO255"/>
    </row>
    <row r="256" spans="1:41" ht="15.75" x14ac:dyDescent="0.25">
      <c r="A256" s="40">
        <v>2</v>
      </c>
      <c r="B256" s="40" t="s">
        <v>40</v>
      </c>
      <c r="C256" s="40">
        <v>2.2000000000000002</v>
      </c>
      <c r="D256" s="80" t="str">
        <f>CONCATENATE(B256," ",C256)</f>
        <v>DM 2.2</v>
      </c>
      <c r="E256" s="51" t="s">
        <v>412</v>
      </c>
      <c r="F256" s="40" t="s">
        <v>321</v>
      </c>
      <c r="G256" s="40">
        <v>3.1</v>
      </c>
      <c r="H256" s="40">
        <v>3</v>
      </c>
      <c r="Y256" s="91">
        <v>1</v>
      </c>
      <c r="Z256" s="39" t="s">
        <v>555</v>
      </c>
      <c r="AA256" s="39" t="s">
        <v>292</v>
      </c>
      <c r="AB256" s="39">
        <v>1.1000000000000001</v>
      </c>
      <c r="AC256" s="80" t="str">
        <f t="shared" si="20"/>
        <v>TS 1.1</v>
      </c>
      <c r="AD256" s="66" t="str">
        <f t="shared" si="21"/>
        <v>YES</v>
      </c>
      <c r="AE256" s="40">
        <f t="shared" si="22"/>
        <v>0</v>
      </c>
      <c r="AF256" s="40">
        <f t="shared" si="23"/>
        <v>1</v>
      </c>
      <c r="AG256" s="40">
        <f t="shared" si="24"/>
        <v>2</v>
      </c>
      <c r="AH256" s="118">
        <f>SUM(AE256:AG256)</f>
        <v>3</v>
      </c>
      <c r="AO256"/>
    </row>
    <row r="257" spans="1:41" ht="15.75" x14ac:dyDescent="0.25">
      <c r="A257" s="40">
        <v>2</v>
      </c>
      <c r="B257" s="40" t="s">
        <v>47</v>
      </c>
      <c r="C257" s="40">
        <v>2.2000000000000002</v>
      </c>
      <c r="D257" s="80" t="str">
        <f>CONCATENATE(B257," ",C257)</f>
        <v>DQ 2.2</v>
      </c>
      <c r="E257" s="51" t="s">
        <v>412</v>
      </c>
      <c r="F257" s="40" t="s">
        <v>321</v>
      </c>
      <c r="G257" s="40">
        <v>1.1000000000000001</v>
      </c>
      <c r="H257" s="40">
        <v>2</v>
      </c>
      <c r="Y257" s="91">
        <v>2</v>
      </c>
      <c r="Z257" s="39" t="s">
        <v>555</v>
      </c>
      <c r="AA257" s="39" t="s">
        <v>292</v>
      </c>
      <c r="AB257" s="39">
        <v>2.1</v>
      </c>
      <c r="AC257" s="80" t="str">
        <f t="shared" si="20"/>
        <v>TS 2.1</v>
      </c>
      <c r="AD257" s="66" t="str">
        <f t="shared" si="21"/>
        <v>YES</v>
      </c>
      <c r="AE257" s="40">
        <f t="shared" si="22"/>
        <v>0</v>
      </c>
      <c r="AF257" s="40">
        <f t="shared" si="23"/>
        <v>1</v>
      </c>
      <c r="AG257" s="40">
        <f t="shared" si="24"/>
        <v>1</v>
      </c>
      <c r="AH257" s="118">
        <f>SUM(AE257:AG257)</f>
        <v>2</v>
      </c>
      <c r="AO257"/>
    </row>
    <row r="258" spans="1:41" ht="15.75" x14ac:dyDescent="0.25">
      <c r="A258" s="40">
        <v>2</v>
      </c>
      <c r="B258" s="40" t="s">
        <v>47</v>
      </c>
      <c r="C258" s="40">
        <v>2.2000000000000002</v>
      </c>
      <c r="D258" s="80" t="str">
        <f>CONCATENATE(B258," ",C258)</f>
        <v>DQ 2.2</v>
      </c>
      <c r="E258" s="51" t="s">
        <v>412</v>
      </c>
      <c r="F258" s="40" t="s">
        <v>321</v>
      </c>
      <c r="G258" s="40">
        <v>2.1</v>
      </c>
      <c r="H258" s="40">
        <v>6</v>
      </c>
      <c r="Y258" s="91">
        <v>2</v>
      </c>
      <c r="Z258" s="39" t="s">
        <v>555</v>
      </c>
      <c r="AA258" s="39" t="s">
        <v>292</v>
      </c>
      <c r="AB258" s="39">
        <v>2.2000000000000002</v>
      </c>
      <c r="AC258" s="80" t="str">
        <f t="shared" si="20"/>
        <v>TS 2.2</v>
      </c>
      <c r="AD258" s="66" t="str">
        <f t="shared" si="21"/>
        <v>YES</v>
      </c>
      <c r="AE258" s="40">
        <f t="shared" si="22"/>
        <v>0</v>
      </c>
      <c r="AF258" s="40">
        <f t="shared" si="23"/>
        <v>2</v>
      </c>
      <c r="AG258" s="40">
        <f t="shared" si="24"/>
        <v>1</v>
      </c>
      <c r="AH258" s="118">
        <f>SUM(AE258:AG258)</f>
        <v>3</v>
      </c>
      <c r="AO258"/>
    </row>
    <row r="259" spans="1:41" ht="15.75" x14ac:dyDescent="0.25">
      <c r="A259" s="40">
        <v>2</v>
      </c>
      <c r="B259" s="40" t="s">
        <v>73</v>
      </c>
      <c r="C259" s="40">
        <v>2.4</v>
      </c>
      <c r="D259" s="80" t="str">
        <f>CONCATENATE(B259," ",C259)</f>
        <v>ESEC 2.4</v>
      </c>
      <c r="E259" s="51" t="s">
        <v>412</v>
      </c>
      <c r="F259" s="40" t="s">
        <v>337</v>
      </c>
      <c r="G259" s="40">
        <v>1.1000000000000001</v>
      </c>
      <c r="H259" s="40">
        <v>6</v>
      </c>
      <c r="Y259" s="91">
        <v>2</v>
      </c>
      <c r="Z259" s="39" t="s">
        <v>555</v>
      </c>
      <c r="AA259" s="39" t="s">
        <v>292</v>
      </c>
      <c r="AB259" s="39">
        <v>2.2999999999999998</v>
      </c>
      <c r="AC259" s="80" t="str">
        <f t="shared" si="20"/>
        <v>TS 2.3</v>
      </c>
      <c r="AD259" s="66" t="str">
        <f t="shared" si="21"/>
        <v>YES</v>
      </c>
      <c r="AE259" s="40">
        <f t="shared" si="22"/>
        <v>0</v>
      </c>
      <c r="AF259" s="40">
        <f t="shared" si="23"/>
        <v>1</v>
      </c>
      <c r="AG259" s="40">
        <f t="shared" si="24"/>
        <v>0</v>
      </c>
      <c r="AH259" s="118">
        <f>SUM(AE259:AG259)</f>
        <v>1</v>
      </c>
      <c r="AO259"/>
    </row>
    <row r="260" spans="1:41" ht="15.75" x14ac:dyDescent="0.25">
      <c r="A260" s="40">
        <v>3</v>
      </c>
      <c r="B260" s="40" t="s">
        <v>73</v>
      </c>
      <c r="C260" s="40">
        <v>3.2</v>
      </c>
      <c r="D260" s="80" t="str">
        <f>CONCATENATE(B260," ",C260)</f>
        <v>ESEC 3.2</v>
      </c>
      <c r="E260" s="51" t="s">
        <v>412</v>
      </c>
      <c r="F260" s="40" t="s">
        <v>321</v>
      </c>
      <c r="G260" s="40">
        <v>5.2</v>
      </c>
      <c r="H260" s="40" t="s">
        <v>521</v>
      </c>
      <c r="Y260" s="91">
        <v>3</v>
      </c>
      <c r="Z260" s="39" t="s">
        <v>555</v>
      </c>
      <c r="AA260" s="39" t="s">
        <v>292</v>
      </c>
      <c r="AB260" s="39">
        <v>3.1</v>
      </c>
      <c r="AC260" s="80" t="str">
        <f t="shared" ref="AC260:AC279" si="25">CONCATENATE(AA260," ",AB260)</f>
        <v>TS 3.1</v>
      </c>
      <c r="AD260" s="66" t="str">
        <f t="shared" ref="AD260:AD279" si="26">IF(AH260&gt;0, "YES", "NO")</f>
        <v>YES</v>
      </c>
      <c r="AE260" s="40">
        <f t="shared" ref="AE260:AE279" si="27">COUNTIFS($D$3:$D$441,$AC260,$E$3:$E$441,$J$3)</f>
        <v>0</v>
      </c>
      <c r="AF260" s="40">
        <f t="shared" ref="AF260:AF279" si="28">COUNTIFS($D$3:$D$441,$AC260,$E$3:$E$441,$J$4)</f>
        <v>1</v>
      </c>
      <c r="AG260" s="40">
        <f t="shared" ref="AG260:AG279" si="29">COUNTIFS($D$3:$D$441,$AC260,$E$3:$E$441,$J$5)</f>
        <v>2</v>
      </c>
      <c r="AH260" s="118">
        <f>SUM(AE260:AG260)</f>
        <v>3</v>
      </c>
      <c r="AO260"/>
    </row>
    <row r="261" spans="1:41" ht="15.75" x14ac:dyDescent="0.25">
      <c r="A261" s="40">
        <v>3</v>
      </c>
      <c r="B261" s="40" t="s">
        <v>106</v>
      </c>
      <c r="C261" s="40">
        <v>3.3</v>
      </c>
      <c r="D261" s="80" t="str">
        <f>CONCATENATE(B261," ",C261)</f>
        <v>II 3.3</v>
      </c>
      <c r="E261" s="51" t="s">
        <v>412</v>
      </c>
      <c r="F261" s="40" t="s">
        <v>321</v>
      </c>
      <c r="G261" s="40">
        <v>1.1000000000000001</v>
      </c>
      <c r="H261" s="40">
        <v>1</v>
      </c>
      <c r="Y261" s="91">
        <v>3</v>
      </c>
      <c r="Z261" s="39" t="s">
        <v>555</v>
      </c>
      <c r="AA261" s="39" t="s">
        <v>292</v>
      </c>
      <c r="AB261" s="39">
        <v>3.2</v>
      </c>
      <c r="AC261" s="80" t="str">
        <f t="shared" si="25"/>
        <v>TS 3.2</v>
      </c>
      <c r="AD261" s="66" t="str">
        <f t="shared" si="26"/>
        <v>YES</v>
      </c>
      <c r="AE261" s="40">
        <f t="shared" si="27"/>
        <v>0</v>
      </c>
      <c r="AF261" s="40">
        <f t="shared" si="28"/>
        <v>1</v>
      </c>
      <c r="AG261" s="40">
        <f t="shared" si="29"/>
        <v>0</v>
      </c>
      <c r="AH261" s="118">
        <f>SUM(AE261:AG261)</f>
        <v>1</v>
      </c>
      <c r="AO261"/>
    </row>
    <row r="262" spans="1:41" ht="15.75" x14ac:dyDescent="0.25">
      <c r="A262" s="40">
        <v>1</v>
      </c>
      <c r="B262" s="40" t="s">
        <v>144</v>
      </c>
      <c r="C262" s="40">
        <v>1.1000000000000001</v>
      </c>
      <c r="D262" s="80" t="str">
        <f>CONCATENATE(B262," ",C262)</f>
        <v>MST 1.1</v>
      </c>
      <c r="E262" s="51" t="s">
        <v>412</v>
      </c>
      <c r="F262" s="40" t="s">
        <v>342</v>
      </c>
      <c r="G262" s="40">
        <v>6.2</v>
      </c>
      <c r="H262" s="40" t="s">
        <v>434</v>
      </c>
      <c r="Y262" s="91">
        <v>3</v>
      </c>
      <c r="Z262" s="39" t="s">
        <v>555</v>
      </c>
      <c r="AA262" s="39" t="s">
        <v>292</v>
      </c>
      <c r="AB262" s="39">
        <v>3.3</v>
      </c>
      <c r="AC262" s="80" t="str">
        <f t="shared" si="25"/>
        <v>TS 3.3</v>
      </c>
      <c r="AD262" s="66" t="str">
        <f t="shared" si="26"/>
        <v>YES</v>
      </c>
      <c r="AE262" s="40">
        <f t="shared" si="27"/>
        <v>2</v>
      </c>
      <c r="AF262" s="40">
        <f t="shared" si="28"/>
        <v>1</v>
      </c>
      <c r="AG262" s="40">
        <f t="shared" si="29"/>
        <v>1</v>
      </c>
      <c r="AH262" s="118">
        <f>SUM(AE262:AG262)</f>
        <v>4</v>
      </c>
      <c r="AO262"/>
    </row>
    <row r="263" spans="1:41" ht="15.75" x14ac:dyDescent="0.25">
      <c r="A263" s="40">
        <v>2</v>
      </c>
      <c r="B263" s="40" t="s">
        <v>166</v>
      </c>
      <c r="C263" s="40">
        <v>2.1</v>
      </c>
      <c r="D263" s="80" t="str">
        <f>CONCATENATE(B263," ",C263)</f>
        <v>OT 2.1</v>
      </c>
      <c r="E263" s="51" t="s">
        <v>412</v>
      </c>
      <c r="F263" s="40" t="s">
        <v>321</v>
      </c>
      <c r="G263" s="40">
        <v>2.1</v>
      </c>
      <c r="H263" s="40" t="s">
        <v>437</v>
      </c>
      <c r="Y263" s="91">
        <v>3</v>
      </c>
      <c r="Z263" s="39" t="s">
        <v>555</v>
      </c>
      <c r="AA263" s="39" t="s">
        <v>292</v>
      </c>
      <c r="AB263" s="39">
        <v>3.4</v>
      </c>
      <c r="AC263" s="80" t="str">
        <f t="shared" si="25"/>
        <v>TS 3.4</v>
      </c>
      <c r="AD263" s="66" t="str">
        <f t="shared" si="26"/>
        <v>YES</v>
      </c>
      <c r="AE263" s="40">
        <f t="shared" si="27"/>
        <v>1</v>
      </c>
      <c r="AF263" s="40">
        <f t="shared" si="28"/>
        <v>1</v>
      </c>
      <c r="AG263" s="40">
        <f t="shared" si="29"/>
        <v>0</v>
      </c>
      <c r="AH263" s="118">
        <f>SUM(AE263:AG263)</f>
        <v>2</v>
      </c>
      <c r="AO263"/>
    </row>
    <row r="264" spans="1:41" ht="15.75" x14ac:dyDescent="0.25">
      <c r="A264" s="40">
        <v>2</v>
      </c>
      <c r="B264" s="40" t="s">
        <v>166</v>
      </c>
      <c r="C264" s="40">
        <v>2.1</v>
      </c>
      <c r="D264" s="80" t="str">
        <f>CONCATENATE(B264," ",C264)</f>
        <v>OT 2.1</v>
      </c>
      <c r="E264" s="51" t="s">
        <v>412</v>
      </c>
      <c r="F264" s="40" t="s">
        <v>342</v>
      </c>
      <c r="G264" s="40">
        <v>2.1</v>
      </c>
      <c r="H264" s="40" t="s">
        <v>467</v>
      </c>
      <c r="Y264" s="91">
        <v>3</v>
      </c>
      <c r="Z264" s="39" t="s">
        <v>555</v>
      </c>
      <c r="AA264" s="39" t="s">
        <v>292</v>
      </c>
      <c r="AB264" s="39">
        <v>3.5</v>
      </c>
      <c r="AC264" s="80" t="str">
        <f t="shared" si="25"/>
        <v>TS 3.5</v>
      </c>
      <c r="AD264" s="66" t="str">
        <f t="shared" si="26"/>
        <v>YES</v>
      </c>
      <c r="AE264" s="40">
        <f t="shared" si="27"/>
        <v>0</v>
      </c>
      <c r="AF264" s="40">
        <f t="shared" si="28"/>
        <v>1</v>
      </c>
      <c r="AG264" s="40">
        <f t="shared" si="29"/>
        <v>0</v>
      </c>
      <c r="AH264" s="118">
        <f>SUM(AE264:AG264)</f>
        <v>1</v>
      </c>
      <c r="AO264"/>
    </row>
    <row r="265" spans="1:41" ht="15.75" x14ac:dyDescent="0.25">
      <c r="A265" s="40">
        <v>3</v>
      </c>
      <c r="B265" s="40" t="s">
        <v>166</v>
      </c>
      <c r="C265" s="40">
        <v>3.3</v>
      </c>
      <c r="D265" s="80" t="str">
        <f>CONCATENATE(B265," ",C265)</f>
        <v>OT 3.3</v>
      </c>
      <c r="E265" s="51" t="s">
        <v>412</v>
      </c>
      <c r="F265" s="40" t="s">
        <v>321</v>
      </c>
      <c r="G265" s="40">
        <v>2.1</v>
      </c>
      <c r="H265" s="40">
        <v>4</v>
      </c>
      <c r="Y265" s="91">
        <v>3</v>
      </c>
      <c r="Z265" s="39" t="s">
        <v>555</v>
      </c>
      <c r="AA265" s="39" t="s">
        <v>292</v>
      </c>
      <c r="AB265" s="39">
        <v>3.6</v>
      </c>
      <c r="AC265" s="80" t="str">
        <f t="shared" si="25"/>
        <v>TS 3.6</v>
      </c>
      <c r="AD265" s="66" t="str">
        <f t="shared" si="26"/>
        <v>YES</v>
      </c>
      <c r="AE265" s="40">
        <f t="shared" si="27"/>
        <v>0</v>
      </c>
      <c r="AF265" s="40">
        <f t="shared" si="28"/>
        <v>1</v>
      </c>
      <c r="AG265" s="40">
        <f t="shared" si="29"/>
        <v>1</v>
      </c>
      <c r="AH265" s="118">
        <f>SUM(AE265:AG265)</f>
        <v>2</v>
      </c>
      <c r="AO265"/>
    </row>
    <row r="266" spans="1:41" ht="15.75" x14ac:dyDescent="0.25">
      <c r="A266" s="40">
        <v>3</v>
      </c>
      <c r="B266" s="40" t="s">
        <v>166</v>
      </c>
      <c r="C266" s="40">
        <v>3.4</v>
      </c>
      <c r="D266" s="80" t="str">
        <f>CONCATENATE(B266," ",C266)</f>
        <v>OT 3.4</v>
      </c>
      <c r="E266" s="51" t="s">
        <v>412</v>
      </c>
      <c r="F266" s="40" t="s">
        <v>342</v>
      </c>
      <c r="G266" s="40">
        <v>2.1</v>
      </c>
      <c r="H266" s="40" t="s">
        <v>467</v>
      </c>
      <c r="Y266" s="91">
        <v>1</v>
      </c>
      <c r="Z266" s="39" t="s">
        <v>549</v>
      </c>
      <c r="AA266" s="39" t="s">
        <v>305</v>
      </c>
      <c r="AB266" s="39">
        <v>1.1000000000000001</v>
      </c>
      <c r="AC266" s="80" t="str">
        <f t="shared" si="25"/>
        <v>VV 1.1</v>
      </c>
      <c r="AD266" s="66" t="str">
        <f t="shared" si="26"/>
        <v>YES</v>
      </c>
      <c r="AE266" s="40">
        <f t="shared" si="27"/>
        <v>0</v>
      </c>
      <c r="AF266" s="40">
        <f t="shared" si="28"/>
        <v>4</v>
      </c>
      <c r="AG266" s="40">
        <f t="shared" si="29"/>
        <v>1</v>
      </c>
      <c r="AH266" s="118">
        <f>SUM(AE266:AG266)</f>
        <v>5</v>
      </c>
      <c r="AO266"/>
    </row>
    <row r="267" spans="1:41" ht="15.75" x14ac:dyDescent="0.25">
      <c r="A267" s="40">
        <v>3</v>
      </c>
      <c r="B267" s="40" t="s">
        <v>199</v>
      </c>
      <c r="C267" s="40">
        <v>3.2</v>
      </c>
      <c r="D267" s="80" t="str">
        <f>CONCATENATE(B267," ",C267)</f>
        <v>PAD 3.2</v>
      </c>
      <c r="E267" s="51" t="s">
        <v>412</v>
      </c>
      <c r="F267" s="40" t="s">
        <v>321</v>
      </c>
      <c r="G267" s="40">
        <v>3.2</v>
      </c>
      <c r="H267" s="40">
        <v>4</v>
      </c>
      <c r="Y267" s="91">
        <v>1</v>
      </c>
      <c r="Z267" s="39" t="s">
        <v>549</v>
      </c>
      <c r="AA267" s="39" t="s">
        <v>305</v>
      </c>
      <c r="AB267" s="39">
        <v>1.2</v>
      </c>
      <c r="AC267" s="80" t="str">
        <f t="shared" si="25"/>
        <v>VV 1.2</v>
      </c>
      <c r="AD267" s="66" t="str">
        <f t="shared" si="26"/>
        <v>YES</v>
      </c>
      <c r="AE267" s="40">
        <f t="shared" si="27"/>
        <v>0</v>
      </c>
      <c r="AF267" s="40">
        <f t="shared" si="28"/>
        <v>4</v>
      </c>
      <c r="AG267" s="40">
        <f t="shared" si="29"/>
        <v>2</v>
      </c>
      <c r="AH267" s="118">
        <f>SUM(AE267:AG267)</f>
        <v>6</v>
      </c>
      <c r="AO267"/>
    </row>
    <row r="268" spans="1:41" ht="15.75" x14ac:dyDescent="0.25">
      <c r="A268" s="40">
        <v>3</v>
      </c>
      <c r="B268" s="40" t="s">
        <v>199</v>
      </c>
      <c r="C268" s="40">
        <v>3.3</v>
      </c>
      <c r="D268" s="80" t="str">
        <f>CONCATENATE(B268," ",C268)</f>
        <v>PAD 3.3</v>
      </c>
      <c r="E268" s="51" t="s">
        <v>412</v>
      </c>
      <c r="F268" s="40" t="s">
        <v>321</v>
      </c>
      <c r="G268" s="40">
        <v>1.1000000000000001</v>
      </c>
      <c r="H268" s="40">
        <v>2</v>
      </c>
      <c r="Y268" s="91">
        <v>2</v>
      </c>
      <c r="Z268" s="39" t="s">
        <v>549</v>
      </c>
      <c r="AA268" s="39" t="s">
        <v>305</v>
      </c>
      <c r="AB268" s="39">
        <v>2.1</v>
      </c>
      <c r="AC268" s="80" t="str">
        <f t="shared" si="25"/>
        <v>VV 2.1</v>
      </c>
      <c r="AD268" s="66" t="str">
        <f t="shared" si="26"/>
        <v>YES</v>
      </c>
      <c r="AE268" s="40">
        <f t="shared" si="27"/>
        <v>2</v>
      </c>
      <c r="AF268" s="40">
        <f t="shared" si="28"/>
        <v>3</v>
      </c>
      <c r="AG268" s="40">
        <f t="shared" si="29"/>
        <v>0</v>
      </c>
      <c r="AH268" s="118">
        <f>SUM(AE268:AG268)</f>
        <v>5</v>
      </c>
      <c r="AO268"/>
    </row>
    <row r="269" spans="1:41" ht="15.75" x14ac:dyDescent="0.25">
      <c r="A269" s="40">
        <v>1</v>
      </c>
      <c r="B269" s="40" t="s">
        <v>210</v>
      </c>
      <c r="C269" s="40">
        <v>1.1000000000000001</v>
      </c>
      <c r="D269" s="80" t="str">
        <f>CONCATENATE(B269," ",C269)</f>
        <v>PCM 1.1</v>
      </c>
      <c r="E269" s="51" t="s">
        <v>412</v>
      </c>
      <c r="F269" s="40" t="s">
        <v>321</v>
      </c>
      <c r="G269" s="40">
        <v>3.3</v>
      </c>
      <c r="H269" s="40">
        <v>1</v>
      </c>
      <c r="Y269" s="91">
        <v>2</v>
      </c>
      <c r="Z269" s="39" t="s">
        <v>549</v>
      </c>
      <c r="AA269" s="39" t="s">
        <v>305</v>
      </c>
      <c r="AB269" s="39">
        <v>2.2000000000000002</v>
      </c>
      <c r="AC269" s="80" t="str">
        <f t="shared" si="25"/>
        <v>VV 2.2</v>
      </c>
      <c r="AD269" s="66" t="str">
        <f t="shared" si="26"/>
        <v>YES</v>
      </c>
      <c r="AE269" s="40">
        <f t="shared" si="27"/>
        <v>2</v>
      </c>
      <c r="AF269" s="40">
        <f t="shared" si="28"/>
        <v>2</v>
      </c>
      <c r="AG269" s="40">
        <f t="shared" si="29"/>
        <v>0</v>
      </c>
      <c r="AH269" s="118">
        <f>SUM(AE269:AG269)</f>
        <v>4</v>
      </c>
      <c r="AO269"/>
    </row>
    <row r="270" spans="1:41" ht="15.75" x14ac:dyDescent="0.25">
      <c r="A270" s="40">
        <v>3</v>
      </c>
      <c r="B270" s="40" t="s">
        <v>210</v>
      </c>
      <c r="C270" s="40">
        <v>3.4</v>
      </c>
      <c r="D270" s="80" t="str">
        <f>CONCATENATE(B270," ",C270)</f>
        <v>PCM 3.4</v>
      </c>
      <c r="E270" s="51" t="s">
        <v>412</v>
      </c>
      <c r="F270" s="40" t="s">
        <v>321</v>
      </c>
      <c r="G270" s="40">
        <v>4.2</v>
      </c>
      <c r="H270" s="40">
        <v>3</v>
      </c>
      <c r="Y270" s="91">
        <v>2</v>
      </c>
      <c r="Z270" s="39" t="s">
        <v>549</v>
      </c>
      <c r="AA270" s="39" t="s">
        <v>305</v>
      </c>
      <c r="AB270" s="39">
        <v>2.2999999999999998</v>
      </c>
      <c r="AC270" s="80" t="str">
        <f t="shared" si="25"/>
        <v>VV 2.3</v>
      </c>
      <c r="AD270" s="66" t="str">
        <f t="shared" si="26"/>
        <v>YES</v>
      </c>
      <c r="AE270" s="40">
        <f t="shared" si="27"/>
        <v>2</v>
      </c>
      <c r="AF270" s="40">
        <f t="shared" si="28"/>
        <v>1</v>
      </c>
      <c r="AG270" s="40">
        <f t="shared" si="29"/>
        <v>1</v>
      </c>
      <c r="AH270" s="118">
        <f>SUM(AE270:AG270)</f>
        <v>4</v>
      </c>
      <c r="AO270"/>
    </row>
    <row r="271" spans="1:41" ht="15.75" x14ac:dyDescent="0.25">
      <c r="A271" s="40">
        <v>2</v>
      </c>
      <c r="B271" s="40" t="s">
        <v>230</v>
      </c>
      <c r="C271" s="40">
        <v>2.2000000000000002</v>
      </c>
      <c r="D271" s="80" t="str">
        <f>CONCATENATE(B271," ",C271)</f>
        <v>PI 2.2</v>
      </c>
      <c r="E271" s="51" t="s">
        <v>412</v>
      </c>
      <c r="F271" s="40" t="s">
        <v>321</v>
      </c>
      <c r="G271" s="40">
        <v>5.0999999999999996</v>
      </c>
      <c r="H271" s="40">
        <v>5</v>
      </c>
      <c r="Y271" s="91">
        <v>3</v>
      </c>
      <c r="Z271" s="39" t="s">
        <v>549</v>
      </c>
      <c r="AA271" s="39" t="s">
        <v>305</v>
      </c>
      <c r="AB271" s="39">
        <v>3.1</v>
      </c>
      <c r="AC271" s="80" t="str">
        <f t="shared" si="25"/>
        <v>VV 3.1</v>
      </c>
      <c r="AD271" s="66" t="str">
        <f t="shared" si="26"/>
        <v>YES</v>
      </c>
      <c r="AE271" s="40">
        <f t="shared" si="27"/>
        <v>3</v>
      </c>
      <c r="AF271" s="40">
        <f t="shared" si="28"/>
        <v>1</v>
      </c>
      <c r="AG271" s="40">
        <f t="shared" si="29"/>
        <v>0</v>
      </c>
      <c r="AH271" s="118">
        <f>SUM(AE271:AG271)</f>
        <v>4</v>
      </c>
      <c r="AO271"/>
    </row>
    <row r="272" spans="1:41" ht="15.75" x14ac:dyDescent="0.25">
      <c r="A272" s="40">
        <v>2</v>
      </c>
      <c r="B272" s="40" t="s">
        <v>230</v>
      </c>
      <c r="C272" s="40">
        <v>2.2000000000000002</v>
      </c>
      <c r="D272" s="80" t="str">
        <f>CONCATENATE(B272," ",C272)</f>
        <v>PI 2.2</v>
      </c>
      <c r="E272" s="51" t="s">
        <v>412</v>
      </c>
      <c r="F272" s="40" t="s">
        <v>321</v>
      </c>
      <c r="G272" s="40">
        <v>5.2</v>
      </c>
      <c r="H272" s="40">
        <v>6</v>
      </c>
      <c r="Y272" s="91">
        <v>3</v>
      </c>
      <c r="Z272" s="39" t="s">
        <v>549</v>
      </c>
      <c r="AA272" s="39" t="s">
        <v>305</v>
      </c>
      <c r="AB272" s="39">
        <v>3.2</v>
      </c>
      <c r="AC272" s="80" t="str">
        <f t="shared" si="25"/>
        <v>VV 3.2</v>
      </c>
      <c r="AD272" s="66" t="str">
        <f t="shared" si="26"/>
        <v>YES</v>
      </c>
      <c r="AE272" s="40">
        <f t="shared" si="27"/>
        <v>0</v>
      </c>
      <c r="AF272" s="40">
        <f t="shared" si="28"/>
        <v>2</v>
      </c>
      <c r="AG272" s="40">
        <f t="shared" si="29"/>
        <v>0</v>
      </c>
      <c r="AH272" s="118">
        <f>SUM(AE272:AG272)</f>
        <v>2</v>
      </c>
      <c r="AO272"/>
    </row>
    <row r="273" spans="1:41" ht="15.75" x14ac:dyDescent="0.25">
      <c r="A273" s="40">
        <v>2</v>
      </c>
      <c r="B273" s="40" t="s">
        <v>230</v>
      </c>
      <c r="C273" s="40">
        <v>2.4</v>
      </c>
      <c r="D273" s="80" t="str">
        <f>CONCATENATE(B273," ",C273)</f>
        <v>PI 2.4</v>
      </c>
      <c r="E273" s="51" t="s">
        <v>412</v>
      </c>
      <c r="F273" s="40" t="s">
        <v>342</v>
      </c>
      <c r="G273" s="40">
        <v>9.1</v>
      </c>
      <c r="H273" s="40">
        <v>1</v>
      </c>
      <c r="Y273" s="91">
        <v>1</v>
      </c>
      <c r="Z273" s="39" t="s">
        <v>557</v>
      </c>
      <c r="AA273" s="39" t="s">
        <v>313</v>
      </c>
      <c r="AB273" s="39">
        <v>1.1000000000000001</v>
      </c>
      <c r="AC273" s="80" t="str">
        <f t="shared" si="25"/>
        <v>WE 1.1</v>
      </c>
      <c r="AD273" s="66" t="str">
        <f t="shared" si="26"/>
        <v>NO</v>
      </c>
      <c r="AE273" s="40">
        <f t="shared" si="27"/>
        <v>0</v>
      </c>
      <c r="AF273" s="40">
        <f t="shared" si="28"/>
        <v>0</v>
      </c>
      <c r="AG273" s="40">
        <f t="shared" si="29"/>
        <v>0</v>
      </c>
      <c r="AH273" s="118">
        <f>SUM(AE273:AG273)</f>
        <v>0</v>
      </c>
      <c r="AO273"/>
    </row>
    <row r="274" spans="1:41" ht="15.75" x14ac:dyDescent="0.25">
      <c r="A274" s="40">
        <v>2</v>
      </c>
      <c r="B274" s="40" t="s">
        <v>230</v>
      </c>
      <c r="C274" s="40">
        <v>2.5</v>
      </c>
      <c r="D274" s="80" t="str">
        <f>CONCATENATE(B274," ",C274)</f>
        <v>PI 2.5</v>
      </c>
      <c r="E274" s="51" t="s">
        <v>412</v>
      </c>
      <c r="F274" s="40" t="s">
        <v>321</v>
      </c>
      <c r="G274" s="40">
        <v>4.0999999999999996</v>
      </c>
      <c r="H274" s="40">
        <v>4</v>
      </c>
      <c r="Y274" s="91">
        <v>2</v>
      </c>
      <c r="Z274" s="39" t="s">
        <v>557</v>
      </c>
      <c r="AA274" s="39" t="s">
        <v>313</v>
      </c>
      <c r="AB274" s="39">
        <v>2.1</v>
      </c>
      <c r="AC274" s="80" t="str">
        <f t="shared" si="25"/>
        <v>WE 2.1</v>
      </c>
      <c r="AD274" s="66" t="str">
        <f t="shared" si="26"/>
        <v>NO</v>
      </c>
      <c r="AE274" s="40">
        <f t="shared" si="27"/>
        <v>0</v>
      </c>
      <c r="AF274" s="40">
        <f t="shared" si="28"/>
        <v>0</v>
      </c>
      <c r="AG274" s="40">
        <f t="shared" si="29"/>
        <v>0</v>
      </c>
      <c r="AH274" s="118">
        <f>SUM(AE274:AG274)</f>
        <v>0</v>
      </c>
      <c r="AO274"/>
    </row>
    <row r="275" spans="1:41" ht="15.75" x14ac:dyDescent="0.25">
      <c r="A275" s="40">
        <v>2</v>
      </c>
      <c r="B275" s="40" t="s">
        <v>230</v>
      </c>
      <c r="C275" s="40">
        <v>2.5</v>
      </c>
      <c r="D275" s="80" t="str">
        <f>CONCATENATE(B275," ",C275)</f>
        <v>PI 2.5</v>
      </c>
      <c r="E275" s="51" t="s">
        <v>412</v>
      </c>
      <c r="F275" s="40" t="s">
        <v>342</v>
      </c>
      <c r="G275" s="40">
        <v>4.4000000000000004</v>
      </c>
      <c r="H275" s="40">
        <v>4</v>
      </c>
      <c r="Y275" s="91">
        <v>2</v>
      </c>
      <c r="Z275" s="39" t="s">
        <v>557</v>
      </c>
      <c r="AA275" s="39" t="s">
        <v>313</v>
      </c>
      <c r="AB275" s="39">
        <v>2.2000000000000002</v>
      </c>
      <c r="AC275" s="80" t="str">
        <f t="shared" si="25"/>
        <v>WE 2.2</v>
      </c>
      <c r="AD275" s="66" t="str">
        <f t="shared" si="26"/>
        <v>YES</v>
      </c>
      <c r="AE275" s="40">
        <f t="shared" si="27"/>
        <v>0</v>
      </c>
      <c r="AF275" s="40">
        <f t="shared" si="28"/>
        <v>0</v>
      </c>
      <c r="AG275" s="40">
        <f t="shared" si="29"/>
        <v>1</v>
      </c>
      <c r="AH275" s="118">
        <f>SUM(AE275:AG275)</f>
        <v>1</v>
      </c>
      <c r="AO275"/>
    </row>
    <row r="276" spans="1:41" ht="15.75" x14ac:dyDescent="0.25">
      <c r="A276" s="40">
        <v>2</v>
      </c>
      <c r="B276" s="40" t="s">
        <v>230</v>
      </c>
      <c r="C276" s="40">
        <v>2.6</v>
      </c>
      <c r="D276" s="80" t="str">
        <f>CONCATENATE(B276," ",C276)</f>
        <v>PI 2.6</v>
      </c>
      <c r="E276" s="51" t="s">
        <v>412</v>
      </c>
      <c r="F276" s="40" t="s">
        <v>321</v>
      </c>
      <c r="G276" s="40">
        <v>3.1</v>
      </c>
      <c r="H276" s="40">
        <v>5</v>
      </c>
      <c r="Y276" s="91">
        <v>2</v>
      </c>
      <c r="Z276" s="39" t="s">
        <v>557</v>
      </c>
      <c r="AA276" s="39" t="s">
        <v>313</v>
      </c>
      <c r="AB276" s="39">
        <v>2.2999999999999998</v>
      </c>
      <c r="AC276" s="80" t="str">
        <f t="shared" si="25"/>
        <v>WE 2.3</v>
      </c>
      <c r="AD276" s="66" t="str">
        <f t="shared" si="26"/>
        <v>NO</v>
      </c>
      <c r="AE276" s="40">
        <f t="shared" si="27"/>
        <v>0</v>
      </c>
      <c r="AF276" s="40">
        <f t="shared" si="28"/>
        <v>0</v>
      </c>
      <c r="AG276" s="40">
        <f t="shared" si="29"/>
        <v>0</v>
      </c>
      <c r="AH276" s="118">
        <f>SUM(AE276:AG276)</f>
        <v>0</v>
      </c>
      <c r="AO276"/>
    </row>
    <row r="277" spans="1:41" ht="15.75" x14ac:dyDescent="0.25">
      <c r="A277" s="40">
        <v>2</v>
      </c>
      <c r="B277" s="40" t="s">
        <v>183</v>
      </c>
      <c r="C277" s="40">
        <v>2.4</v>
      </c>
      <c r="D277" s="80" t="str">
        <f>CONCATENATE(B277," ",C277)</f>
        <v>PLAN 2.4</v>
      </c>
      <c r="E277" s="51" t="s">
        <v>412</v>
      </c>
      <c r="F277" s="40" t="s">
        <v>321</v>
      </c>
      <c r="G277" s="40">
        <v>2.1</v>
      </c>
      <c r="H277" s="40">
        <v>6</v>
      </c>
      <c r="Y277" s="91">
        <v>3</v>
      </c>
      <c r="Z277" s="39" t="s">
        <v>557</v>
      </c>
      <c r="AA277" s="39" t="s">
        <v>313</v>
      </c>
      <c r="AB277" s="39">
        <v>3.1</v>
      </c>
      <c r="AC277" s="80" t="str">
        <f t="shared" si="25"/>
        <v>WE 3.1</v>
      </c>
      <c r="AD277" s="66" t="str">
        <f t="shared" si="26"/>
        <v>NO</v>
      </c>
      <c r="AE277" s="40">
        <f t="shared" si="27"/>
        <v>0</v>
      </c>
      <c r="AF277" s="40">
        <f t="shared" si="28"/>
        <v>0</v>
      </c>
      <c r="AG277" s="40">
        <f t="shared" si="29"/>
        <v>0</v>
      </c>
      <c r="AH277" s="118">
        <f>SUM(AE277:AG277)</f>
        <v>0</v>
      </c>
      <c r="AO277"/>
    </row>
    <row r="278" spans="1:41" ht="15.75" x14ac:dyDescent="0.25">
      <c r="A278" s="40">
        <v>2</v>
      </c>
      <c r="B278" s="40" t="s">
        <v>183</v>
      </c>
      <c r="C278" s="40">
        <v>2.4</v>
      </c>
      <c r="D278" s="80" t="str">
        <f>CONCATENATE(B278," ",C278)</f>
        <v>PLAN 2.4</v>
      </c>
      <c r="E278" s="51" t="s">
        <v>412</v>
      </c>
      <c r="F278" s="40" t="s">
        <v>321</v>
      </c>
      <c r="G278" s="40">
        <v>2.2999999999999998</v>
      </c>
      <c r="H278" s="40" t="s">
        <v>439</v>
      </c>
      <c r="Y278" s="91">
        <v>3</v>
      </c>
      <c r="Z278" s="39" t="s">
        <v>557</v>
      </c>
      <c r="AA278" s="39" t="s">
        <v>313</v>
      </c>
      <c r="AB278" s="39">
        <v>3.2</v>
      </c>
      <c r="AC278" s="80" t="str">
        <f t="shared" si="25"/>
        <v>WE 3.2</v>
      </c>
      <c r="AD278" s="66" t="str">
        <f t="shared" si="26"/>
        <v>NO</v>
      </c>
      <c r="AE278" s="40">
        <f t="shared" si="27"/>
        <v>0</v>
      </c>
      <c r="AF278" s="40">
        <f t="shared" si="28"/>
        <v>0</v>
      </c>
      <c r="AG278" s="40">
        <f t="shared" si="29"/>
        <v>0</v>
      </c>
      <c r="AH278" s="118">
        <f>SUM(AE278:AG278)</f>
        <v>0</v>
      </c>
      <c r="AO278"/>
    </row>
    <row r="279" spans="1:41" ht="15.75" x14ac:dyDescent="0.25">
      <c r="A279" s="40">
        <v>2</v>
      </c>
      <c r="B279" s="40" t="s">
        <v>241</v>
      </c>
      <c r="C279" s="40">
        <v>2.1</v>
      </c>
      <c r="D279" s="80" t="str">
        <f>CONCATENATE(B279," ",C279)</f>
        <v>RDM 2.1</v>
      </c>
      <c r="E279" s="51" t="s">
        <v>412</v>
      </c>
      <c r="F279" s="40" t="s">
        <v>321</v>
      </c>
      <c r="G279" s="40">
        <v>3.1</v>
      </c>
      <c r="H279" s="40">
        <v>4</v>
      </c>
      <c r="Y279" s="91">
        <v>3</v>
      </c>
      <c r="Z279" s="39" t="s">
        <v>557</v>
      </c>
      <c r="AA279" s="39" t="s">
        <v>313</v>
      </c>
      <c r="AB279" s="39">
        <v>3.3</v>
      </c>
      <c r="AC279" s="80" t="str">
        <f t="shared" si="25"/>
        <v>WE 3.3</v>
      </c>
      <c r="AD279" s="66" t="str">
        <f t="shared" si="26"/>
        <v>NO</v>
      </c>
      <c r="AE279" s="40">
        <f t="shared" si="27"/>
        <v>0</v>
      </c>
      <c r="AF279" s="40">
        <f t="shared" si="28"/>
        <v>0</v>
      </c>
      <c r="AG279" s="40">
        <f t="shared" si="29"/>
        <v>0</v>
      </c>
      <c r="AH279" s="118">
        <f>SUM(AE279:AG279)</f>
        <v>0</v>
      </c>
      <c r="AO279"/>
    </row>
    <row r="280" spans="1:41" x14ac:dyDescent="0.25">
      <c r="A280" s="40">
        <v>3</v>
      </c>
      <c r="B280" s="40" t="s">
        <v>241</v>
      </c>
      <c r="C280" s="40">
        <v>3.1</v>
      </c>
      <c r="D280" s="80" t="str">
        <f>CONCATENATE(B280," ",C280)</f>
        <v>RDM 3.1</v>
      </c>
      <c r="E280" s="51" t="s">
        <v>412</v>
      </c>
      <c r="F280" s="40" t="s">
        <v>484</v>
      </c>
      <c r="G280" s="40">
        <v>1.1000000000000001</v>
      </c>
      <c r="H280" s="40">
        <v>3</v>
      </c>
      <c r="Y280" s="113"/>
      <c r="Z280" s="114"/>
      <c r="AA280" s="114"/>
      <c r="AB280" s="114"/>
      <c r="AC280" s="114"/>
      <c r="AD280" s="114"/>
      <c r="AE280" s="115">
        <f>SUM(AE4:AE279)</f>
        <v>31</v>
      </c>
      <c r="AF280" s="115">
        <f>SUM(AF4:AF279)</f>
        <v>210</v>
      </c>
      <c r="AG280" s="115">
        <f>SUM(AG4:AG279)</f>
        <v>54</v>
      </c>
      <c r="AH280" s="120">
        <f>SUM(AH4:AH279)</f>
        <v>295</v>
      </c>
    </row>
    <row r="281" spans="1:41" ht="17.25" customHeight="1" x14ac:dyDescent="0.25">
      <c r="A281" s="40">
        <v>3</v>
      </c>
      <c r="B281" s="40" t="s">
        <v>241</v>
      </c>
      <c r="C281" s="40">
        <v>3.3</v>
      </c>
      <c r="D281" s="80" t="str">
        <f>CONCATENATE(B281," ",C281)</f>
        <v>RDM 3.3</v>
      </c>
      <c r="E281" s="51" t="s">
        <v>412</v>
      </c>
      <c r="F281" s="40" t="s">
        <v>321</v>
      </c>
      <c r="G281" s="40">
        <v>3.3</v>
      </c>
      <c r="H281" s="40">
        <v>4</v>
      </c>
    </row>
    <row r="282" spans="1:41" ht="17.25" customHeight="1" x14ac:dyDescent="0.25">
      <c r="A282" s="40">
        <v>3</v>
      </c>
      <c r="B282" s="40" t="s">
        <v>241</v>
      </c>
      <c r="C282" s="40">
        <v>3.5</v>
      </c>
      <c r="D282" s="80" t="str">
        <f>CONCATENATE(B282," ",C282)</f>
        <v>RDM 3.5</v>
      </c>
      <c r="E282" s="51" t="s">
        <v>412</v>
      </c>
      <c r="F282" s="40" t="s">
        <v>321</v>
      </c>
      <c r="G282" s="40">
        <v>4.0999999999999996</v>
      </c>
      <c r="H282" s="40">
        <v>3</v>
      </c>
    </row>
    <row r="283" spans="1:41" x14ac:dyDescent="0.25">
      <c r="A283" s="40">
        <v>2</v>
      </c>
      <c r="B283" s="40" t="s">
        <v>255</v>
      </c>
      <c r="C283" s="40">
        <v>2.2000000000000002</v>
      </c>
      <c r="D283" s="80" t="str">
        <f>CONCATENATE(B283," ",C283)</f>
        <v>RSK 2.2</v>
      </c>
      <c r="E283" s="51" t="s">
        <v>412</v>
      </c>
      <c r="F283" s="40" t="s">
        <v>321</v>
      </c>
      <c r="G283" s="40">
        <v>1.3</v>
      </c>
      <c r="H283" s="40">
        <v>5</v>
      </c>
    </row>
    <row r="284" spans="1:41" ht="18" customHeight="1" x14ac:dyDescent="0.25">
      <c r="A284" s="40">
        <v>2</v>
      </c>
      <c r="B284" s="40" t="s">
        <v>273</v>
      </c>
      <c r="C284" s="40">
        <v>2.2999999999999998</v>
      </c>
      <c r="D284" s="80" t="str">
        <f>CONCATENATE(B284," ",C284)</f>
        <v>STSM 2.3</v>
      </c>
      <c r="E284" s="51" t="s">
        <v>412</v>
      </c>
      <c r="F284" s="40" t="s">
        <v>337</v>
      </c>
      <c r="G284" s="40">
        <v>3.2</v>
      </c>
      <c r="H284" s="40" t="s">
        <v>434</v>
      </c>
    </row>
    <row r="285" spans="1:41" ht="18" customHeight="1" x14ac:dyDescent="0.25">
      <c r="A285" s="40">
        <v>1</v>
      </c>
      <c r="B285" s="40" t="s">
        <v>292</v>
      </c>
      <c r="C285" s="40">
        <v>1.1000000000000001</v>
      </c>
      <c r="D285" s="80" t="str">
        <f>CONCATENATE(B285," ",C285)</f>
        <v>TS 1.1</v>
      </c>
      <c r="E285" s="51" t="s">
        <v>412</v>
      </c>
      <c r="F285" s="40" t="s">
        <v>321</v>
      </c>
      <c r="G285" s="40">
        <v>4.2</v>
      </c>
      <c r="H285" s="40" t="s">
        <v>434</v>
      </c>
    </row>
    <row r="286" spans="1:41" ht="18" customHeight="1" x14ac:dyDescent="0.25">
      <c r="A286" s="40">
        <v>1</v>
      </c>
      <c r="B286" s="40" t="s">
        <v>292</v>
      </c>
      <c r="C286" s="40">
        <v>1.1000000000000001</v>
      </c>
      <c r="D286" s="80" t="str">
        <f>CONCATENATE(B286," ",C286)</f>
        <v>TS 1.1</v>
      </c>
      <c r="E286" s="51" t="s">
        <v>412</v>
      </c>
      <c r="F286" s="40" t="s">
        <v>342</v>
      </c>
      <c r="G286" s="40">
        <v>4.2</v>
      </c>
      <c r="H286" s="40">
        <v>1</v>
      </c>
    </row>
    <row r="287" spans="1:41" x14ac:dyDescent="0.25">
      <c r="A287" s="40">
        <v>2</v>
      </c>
      <c r="B287" s="40" t="s">
        <v>292</v>
      </c>
      <c r="C287" s="40">
        <v>2.1</v>
      </c>
      <c r="D287" s="80" t="str">
        <f>CONCATENATE(B287," ",C287)</f>
        <v>TS 2.1</v>
      </c>
      <c r="E287" s="51" t="s">
        <v>412</v>
      </c>
      <c r="F287" s="40" t="s">
        <v>337</v>
      </c>
      <c r="G287" s="40">
        <v>1.1000000000000001</v>
      </c>
      <c r="H287" s="40">
        <v>6</v>
      </c>
    </row>
    <row r="288" spans="1:41" x14ac:dyDescent="0.25">
      <c r="A288" s="40">
        <v>2</v>
      </c>
      <c r="B288" s="40" t="s">
        <v>292</v>
      </c>
      <c r="C288" s="40">
        <v>2.2000000000000002</v>
      </c>
      <c r="D288" s="80" t="str">
        <f>CONCATENATE(B288," ",C288)</f>
        <v>TS 2.2</v>
      </c>
      <c r="E288" s="51" t="s">
        <v>412</v>
      </c>
      <c r="F288" s="40" t="s">
        <v>321</v>
      </c>
      <c r="G288" s="40">
        <v>3.3</v>
      </c>
      <c r="H288" s="40">
        <v>4</v>
      </c>
    </row>
    <row r="289" spans="1:8" x14ac:dyDescent="0.25">
      <c r="A289" s="40">
        <v>3</v>
      </c>
      <c r="B289" s="40" t="s">
        <v>292</v>
      </c>
      <c r="C289" s="40">
        <v>3.1</v>
      </c>
      <c r="D289" s="80" t="str">
        <f>CONCATENATE(B289," ",C289)</f>
        <v>TS 3.1</v>
      </c>
      <c r="E289" s="51" t="s">
        <v>412</v>
      </c>
      <c r="F289" s="40" t="s">
        <v>321</v>
      </c>
      <c r="G289" s="40">
        <v>1.2</v>
      </c>
      <c r="H289" s="40">
        <v>1</v>
      </c>
    </row>
    <row r="290" spans="1:8" x14ac:dyDescent="0.25">
      <c r="A290" s="39">
        <v>3</v>
      </c>
      <c r="B290" s="39" t="s">
        <v>292</v>
      </c>
      <c r="C290" s="39">
        <v>3.1</v>
      </c>
      <c r="D290" s="80" t="str">
        <f>CONCATENATE(B290," ",C290)</f>
        <v>TS 3.1</v>
      </c>
      <c r="E290" s="51" t="s">
        <v>412</v>
      </c>
      <c r="F290" s="40" t="s">
        <v>342</v>
      </c>
      <c r="G290" s="40">
        <v>4.2</v>
      </c>
      <c r="H290" s="40">
        <v>2</v>
      </c>
    </row>
    <row r="291" spans="1:8" x14ac:dyDescent="0.25">
      <c r="A291" s="40">
        <v>3</v>
      </c>
      <c r="B291" s="40" t="s">
        <v>292</v>
      </c>
      <c r="C291" s="40">
        <v>3.3</v>
      </c>
      <c r="D291" s="80" t="str">
        <f>CONCATENATE(B291," ",C291)</f>
        <v>TS 3.3</v>
      </c>
      <c r="E291" s="51" t="s">
        <v>412</v>
      </c>
      <c r="F291" s="40" t="s">
        <v>321</v>
      </c>
      <c r="G291" s="40">
        <v>3.1</v>
      </c>
      <c r="H291" s="40">
        <v>5</v>
      </c>
    </row>
    <row r="292" spans="1:8" x14ac:dyDescent="0.25">
      <c r="A292" s="39">
        <v>3</v>
      </c>
      <c r="B292" s="39" t="s">
        <v>292</v>
      </c>
      <c r="C292" s="39">
        <v>3.6</v>
      </c>
      <c r="D292" s="80" t="str">
        <f>CONCATENATE(B292," ",C292)</f>
        <v>TS 3.6</v>
      </c>
      <c r="E292" s="51" t="s">
        <v>412</v>
      </c>
      <c r="F292" s="40" t="s">
        <v>342</v>
      </c>
      <c r="G292" s="40">
        <v>9.1999999999999993</v>
      </c>
      <c r="H292" s="40">
        <v>3</v>
      </c>
    </row>
    <row r="293" spans="1:8" x14ac:dyDescent="0.25">
      <c r="A293" s="40">
        <v>1</v>
      </c>
      <c r="B293" s="40" t="s">
        <v>305</v>
      </c>
      <c r="C293" s="40">
        <v>1.1000000000000001</v>
      </c>
      <c r="D293" s="80" t="str">
        <f>CONCATENATE(B293," ",C293)</f>
        <v>VV 1.1</v>
      </c>
      <c r="E293" s="51" t="s">
        <v>412</v>
      </c>
      <c r="F293" s="40" t="s">
        <v>337</v>
      </c>
      <c r="G293" s="40">
        <v>2.1</v>
      </c>
      <c r="H293" s="40">
        <v>3</v>
      </c>
    </row>
    <row r="294" spans="1:8" ht="18" customHeight="1" x14ac:dyDescent="0.25">
      <c r="A294" s="40">
        <v>1</v>
      </c>
      <c r="B294" s="40" t="s">
        <v>305</v>
      </c>
      <c r="C294" s="40">
        <v>1.2</v>
      </c>
      <c r="D294" s="80" t="str">
        <f>CONCATENATE(B294," ",C294)</f>
        <v>VV 1.2</v>
      </c>
      <c r="E294" s="51" t="s">
        <v>412</v>
      </c>
      <c r="F294" s="40" t="s">
        <v>337</v>
      </c>
      <c r="G294" s="40">
        <v>2.1</v>
      </c>
      <c r="H294" s="40">
        <v>2</v>
      </c>
    </row>
    <row r="295" spans="1:8" x14ac:dyDescent="0.25">
      <c r="A295" s="40">
        <v>1</v>
      </c>
      <c r="B295" s="40" t="s">
        <v>305</v>
      </c>
      <c r="C295" s="40">
        <v>1.2</v>
      </c>
      <c r="D295" s="80" t="str">
        <f>CONCATENATE(B295," ",C295)</f>
        <v>VV 1.2</v>
      </c>
      <c r="E295" s="51" t="s">
        <v>412</v>
      </c>
      <c r="F295" s="40" t="s">
        <v>342</v>
      </c>
      <c r="G295" s="40">
        <v>6.1</v>
      </c>
      <c r="H295" s="40">
        <v>3</v>
      </c>
    </row>
    <row r="296" spans="1:8" x14ac:dyDescent="0.25">
      <c r="A296" s="40">
        <v>2</v>
      </c>
      <c r="B296" s="40" t="s">
        <v>305</v>
      </c>
      <c r="C296" s="40">
        <v>2.2999999999999998</v>
      </c>
      <c r="D296" s="80" t="str">
        <f>CONCATENATE(B296," ",C296)</f>
        <v>VV 2.3</v>
      </c>
      <c r="E296" s="51" t="s">
        <v>412</v>
      </c>
      <c r="F296" s="40" t="s">
        <v>337</v>
      </c>
      <c r="G296" s="40">
        <v>2.1</v>
      </c>
      <c r="H296" s="40">
        <v>1</v>
      </c>
    </row>
    <row r="297" spans="1:8" ht="18" customHeight="1" x14ac:dyDescent="0.25">
      <c r="A297" s="40">
        <v>2</v>
      </c>
      <c r="B297" s="40" t="s">
        <v>313</v>
      </c>
      <c r="C297" s="40">
        <v>2.2000000000000002</v>
      </c>
      <c r="D297" s="80" t="str">
        <f>CONCATENATE(B297," ",C297)</f>
        <v>WE 2.2</v>
      </c>
      <c r="E297" s="51" t="s">
        <v>412</v>
      </c>
      <c r="F297" s="40" t="s">
        <v>321</v>
      </c>
      <c r="G297" s="40">
        <v>5.0999999999999996</v>
      </c>
      <c r="H297" s="40">
        <v>3</v>
      </c>
    </row>
    <row r="298" spans="1:8" x14ac:dyDescent="0.25">
      <c r="A298" s="52">
        <v>2</v>
      </c>
      <c r="B298" s="40" t="s">
        <v>13</v>
      </c>
      <c r="C298" s="40">
        <v>2.1</v>
      </c>
      <c r="D298" s="80" t="str">
        <f>CONCATENATE(B298," ",C298)</f>
        <v>CAR 2.1</v>
      </c>
      <c r="E298" s="51"/>
      <c r="F298" s="40"/>
      <c r="G298" s="40"/>
      <c r="H298" s="40"/>
    </row>
    <row r="299" spans="1:8" x14ac:dyDescent="0.25">
      <c r="A299" s="52">
        <v>3</v>
      </c>
      <c r="B299" s="40" t="s">
        <v>13</v>
      </c>
      <c r="C299" s="40">
        <v>3.2</v>
      </c>
      <c r="D299" s="80" t="str">
        <f>CONCATENATE(B299," ",C299)</f>
        <v>CAR 3.2</v>
      </c>
      <c r="E299" s="51"/>
      <c r="F299" s="40"/>
      <c r="G299" s="40"/>
      <c r="H299" s="40"/>
    </row>
    <row r="300" spans="1:8" x14ac:dyDescent="0.25">
      <c r="A300" s="52">
        <v>3</v>
      </c>
      <c r="B300" s="40" t="s">
        <v>13</v>
      </c>
      <c r="C300" s="40">
        <v>3.3</v>
      </c>
      <c r="D300" s="80" t="str">
        <f>CONCATENATE(B300," ",C300)</f>
        <v>CAR 3.3</v>
      </c>
      <c r="E300" s="51"/>
      <c r="F300" s="40"/>
      <c r="G300" s="40"/>
      <c r="H300" s="40"/>
    </row>
    <row r="301" spans="1:8" x14ac:dyDescent="0.25">
      <c r="A301" s="52">
        <v>3</v>
      </c>
      <c r="B301" s="40" t="s">
        <v>13</v>
      </c>
      <c r="C301" s="40">
        <v>3.5</v>
      </c>
      <c r="D301" s="80" t="str">
        <f>CONCATENATE(B301," ",C301)</f>
        <v>CAR 3.5</v>
      </c>
      <c r="E301" s="51"/>
      <c r="F301" s="40"/>
      <c r="G301" s="40"/>
      <c r="H301" s="40"/>
    </row>
    <row r="302" spans="1:8" x14ac:dyDescent="0.25">
      <c r="A302" s="52">
        <v>4</v>
      </c>
      <c r="B302" s="40" t="s">
        <v>13</v>
      </c>
      <c r="C302" s="40">
        <v>4.2</v>
      </c>
      <c r="D302" s="80" t="str">
        <f>CONCATENATE(B302," ",C302)</f>
        <v>CAR 4.2</v>
      </c>
      <c r="E302" s="51"/>
      <c r="F302" s="40"/>
      <c r="G302" s="40"/>
      <c r="H302" s="40"/>
    </row>
    <row r="303" spans="1:8" x14ac:dyDescent="0.25">
      <c r="A303" s="52">
        <v>5</v>
      </c>
      <c r="B303" s="40" t="s">
        <v>13</v>
      </c>
      <c r="C303" s="40">
        <v>5.0999999999999996</v>
      </c>
      <c r="D303" s="80" t="str">
        <f>CONCATENATE(B303," ",C303)</f>
        <v>CAR 5.1</v>
      </c>
      <c r="E303" s="51"/>
      <c r="F303" s="40"/>
      <c r="G303" s="40"/>
      <c r="H303" s="40"/>
    </row>
    <row r="304" spans="1:8" x14ac:dyDescent="0.25">
      <c r="A304" s="40">
        <v>1</v>
      </c>
      <c r="B304" s="40" t="s">
        <v>33</v>
      </c>
      <c r="C304" s="40">
        <v>1.1000000000000001</v>
      </c>
      <c r="D304" s="80" t="str">
        <f>CONCATENATE(B304," ",C304)</f>
        <v>CONT 1.1</v>
      </c>
      <c r="E304" s="51"/>
      <c r="F304" s="40"/>
      <c r="G304" s="40"/>
      <c r="H304" s="40"/>
    </row>
    <row r="305" spans="1:8" x14ac:dyDescent="0.25">
      <c r="A305" s="40">
        <v>2</v>
      </c>
      <c r="B305" s="40" t="s">
        <v>33</v>
      </c>
      <c r="C305" s="40">
        <v>2.1</v>
      </c>
      <c r="D305" s="80" t="str">
        <f>CONCATENATE(B305," ",C305)</f>
        <v>CONT 2.1</v>
      </c>
      <c r="E305" s="51"/>
      <c r="F305" s="40"/>
      <c r="G305" s="40"/>
      <c r="H305" s="40"/>
    </row>
    <row r="306" spans="1:8" x14ac:dyDescent="0.25">
      <c r="A306" s="40">
        <v>3</v>
      </c>
      <c r="B306" s="40" t="s">
        <v>33</v>
      </c>
      <c r="C306" s="40">
        <v>3.1</v>
      </c>
      <c r="D306" s="80" t="str">
        <f>CONCATENATE(B306," ",C306)</f>
        <v>CONT 3.1</v>
      </c>
      <c r="E306" s="51"/>
      <c r="F306" s="40"/>
      <c r="G306" s="40"/>
      <c r="H306" s="40"/>
    </row>
    <row r="307" spans="1:8" x14ac:dyDescent="0.25">
      <c r="A307" s="40">
        <v>3</v>
      </c>
      <c r="B307" s="40" t="s">
        <v>33</v>
      </c>
      <c r="C307" s="40">
        <v>3.2</v>
      </c>
      <c r="D307" s="80" t="str">
        <f>CONCATENATE(B307," ",C307)</f>
        <v>CONT 3.2</v>
      </c>
      <c r="E307" s="51"/>
      <c r="F307" s="40"/>
      <c r="G307" s="40"/>
      <c r="H307" s="40"/>
    </row>
    <row r="308" spans="1:8" x14ac:dyDescent="0.25">
      <c r="A308" s="40">
        <v>3</v>
      </c>
      <c r="B308" s="40" t="s">
        <v>33</v>
      </c>
      <c r="C308" s="40">
        <v>3.3</v>
      </c>
      <c r="D308" s="80" t="str">
        <f>CONCATENATE(B308," ",C308)</f>
        <v>CONT 3.3</v>
      </c>
      <c r="E308" s="51"/>
      <c r="F308" s="40"/>
      <c r="G308" s="40"/>
      <c r="H308" s="40"/>
    </row>
    <row r="309" spans="1:8" x14ac:dyDescent="0.25">
      <c r="A309" s="40">
        <v>1</v>
      </c>
      <c r="B309" s="40" t="s">
        <v>55</v>
      </c>
      <c r="C309" s="40">
        <v>1.1000000000000001</v>
      </c>
      <c r="D309" s="80" t="str">
        <f>CONCATENATE(B309," ",C309)</f>
        <v>DAR 1.1</v>
      </c>
      <c r="E309" s="51"/>
      <c r="F309" s="40"/>
      <c r="G309" s="40"/>
      <c r="H309" s="40"/>
    </row>
    <row r="310" spans="1:8" x14ac:dyDescent="0.25">
      <c r="A310" s="40">
        <v>2</v>
      </c>
      <c r="B310" s="40" t="s">
        <v>55</v>
      </c>
      <c r="C310" s="40">
        <v>2.1</v>
      </c>
      <c r="D310" s="80" t="str">
        <f>CONCATENATE(B310," ",C310)</f>
        <v>DAR 2.1</v>
      </c>
      <c r="E310" s="51"/>
      <c r="F310" s="40"/>
      <c r="G310" s="40"/>
      <c r="H310" s="40"/>
    </row>
    <row r="311" spans="1:8" x14ac:dyDescent="0.25">
      <c r="A311" s="40">
        <v>2</v>
      </c>
      <c r="B311" s="40" t="s">
        <v>55</v>
      </c>
      <c r="C311" s="40">
        <v>2.2000000000000002</v>
      </c>
      <c r="D311" s="80" t="str">
        <f>CONCATENATE(B311," ",C311)</f>
        <v>DAR 2.2</v>
      </c>
      <c r="E311" s="51"/>
      <c r="F311" s="40"/>
      <c r="G311" s="40"/>
      <c r="H311" s="40"/>
    </row>
    <row r="312" spans="1:8" x14ac:dyDescent="0.25">
      <c r="A312" s="40">
        <v>2</v>
      </c>
      <c r="B312" s="40" t="s">
        <v>55</v>
      </c>
      <c r="C312" s="40">
        <v>2.2999999999999998</v>
      </c>
      <c r="D312" s="80" t="str">
        <f>CONCATENATE(B312," ",C312)</f>
        <v>DAR 2.3</v>
      </c>
      <c r="E312" s="51"/>
      <c r="F312" s="40"/>
      <c r="G312" s="40"/>
      <c r="H312" s="40"/>
    </row>
    <row r="313" spans="1:8" x14ac:dyDescent="0.25">
      <c r="A313" s="40">
        <v>2</v>
      </c>
      <c r="B313" s="40" t="s">
        <v>55</v>
      </c>
      <c r="C313" s="40">
        <v>2.4</v>
      </c>
      <c r="D313" s="80" t="str">
        <f>CONCATENATE(B313," ",C313)</f>
        <v>DAR 2.4</v>
      </c>
      <c r="E313" s="51"/>
      <c r="F313" s="40"/>
      <c r="G313" s="40"/>
      <c r="H313" s="40"/>
    </row>
    <row r="314" spans="1:8" x14ac:dyDescent="0.25">
      <c r="A314" s="40">
        <v>2</v>
      </c>
      <c r="B314" s="40" t="s">
        <v>55</v>
      </c>
      <c r="C314" s="40">
        <v>2.5</v>
      </c>
      <c r="D314" s="80" t="str">
        <f>CONCATENATE(B314," ",C314)</f>
        <v>DAR 2.5</v>
      </c>
      <c r="E314" s="51"/>
      <c r="F314" s="40"/>
      <c r="G314" s="40"/>
      <c r="H314" s="40"/>
    </row>
    <row r="315" spans="1:8" x14ac:dyDescent="0.25">
      <c r="A315" s="40">
        <v>3</v>
      </c>
      <c r="B315" s="40" t="s">
        <v>40</v>
      </c>
      <c r="C315" s="40">
        <v>3.2</v>
      </c>
      <c r="D315" s="80" t="str">
        <f>CONCATENATE(B315," ",C315)</f>
        <v>DM 3.2</v>
      </c>
      <c r="E315" s="51"/>
      <c r="F315" s="40"/>
      <c r="G315" s="40"/>
      <c r="H315" s="40"/>
    </row>
    <row r="316" spans="1:8" x14ac:dyDescent="0.25">
      <c r="A316" s="40">
        <v>1</v>
      </c>
      <c r="B316" s="40" t="s">
        <v>47</v>
      </c>
      <c r="C316" s="40">
        <v>1.1000000000000001</v>
      </c>
      <c r="D316" s="80" t="str">
        <f>CONCATENATE(B316," ",C316)</f>
        <v>DQ 1.1</v>
      </c>
      <c r="E316" s="51"/>
      <c r="F316" s="40"/>
      <c r="G316" s="40"/>
      <c r="H316" s="40"/>
    </row>
    <row r="317" spans="1:8" x14ac:dyDescent="0.25">
      <c r="A317" s="40">
        <v>1</v>
      </c>
      <c r="B317" s="40" t="s">
        <v>47</v>
      </c>
      <c r="C317" s="40">
        <v>1.2</v>
      </c>
      <c r="D317" s="80" t="str">
        <f>CONCATENATE(B317," ",C317)</f>
        <v>DQ 1.2</v>
      </c>
      <c r="E317" s="51"/>
      <c r="F317" s="40"/>
      <c r="G317" s="40"/>
      <c r="H317" s="40"/>
    </row>
    <row r="318" spans="1:8" x14ac:dyDescent="0.25">
      <c r="A318" s="40">
        <v>2</v>
      </c>
      <c r="B318" s="40" t="s">
        <v>47</v>
      </c>
      <c r="C318" s="40">
        <v>2.1</v>
      </c>
      <c r="D318" s="80" t="str">
        <f>CONCATENATE(B318," ",C318)</f>
        <v>DQ 2.1</v>
      </c>
      <c r="E318" s="51"/>
      <c r="F318" s="40"/>
      <c r="G318" s="40"/>
      <c r="H318" s="40"/>
    </row>
    <row r="319" spans="1:8" x14ac:dyDescent="0.25">
      <c r="A319" s="40">
        <v>2</v>
      </c>
      <c r="B319" s="40" t="s">
        <v>47</v>
      </c>
      <c r="C319" s="40">
        <v>2.2999999999999998</v>
      </c>
      <c r="D319" s="80" t="str">
        <f>CONCATENATE(B319," ",C319)</f>
        <v>DQ 2.3</v>
      </c>
      <c r="E319" s="51"/>
      <c r="F319" s="40"/>
      <c r="G319" s="40"/>
      <c r="H319" s="40"/>
    </row>
    <row r="320" spans="1:8" x14ac:dyDescent="0.25">
      <c r="A320" s="40">
        <v>3</v>
      </c>
      <c r="B320" s="40" t="s">
        <v>47</v>
      </c>
      <c r="C320" s="40">
        <v>3.1</v>
      </c>
      <c r="D320" s="80" t="str">
        <f>CONCATENATE(B320," ",C320)</f>
        <v>DQ 3.1</v>
      </c>
      <c r="E320" s="51"/>
      <c r="F320" s="40"/>
      <c r="G320" s="40"/>
      <c r="H320" s="40"/>
    </row>
    <row r="321" spans="1:8" x14ac:dyDescent="0.25">
      <c r="A321" s="40">
        <v>3</v>
      </c>
      <c r="B321" s="40" t="s">
        <v>47</v>
      </c>
      <c r="C321" s="40">
        <v>3.2</v>
      </c>
      <c r="D321" s="80" t="str">
        <f>CONCATENATE(B321," ",C321)</f>
        <v>DQ 3.2</v>
      </c>
      <c r="E321" s="51"/>
      <c r="F321" s="40"/>
      <c r="G321" s="40"/>
      <c r="H321" s="40"/>
    </row>
    <row r="322" spans="1:8" x14ac:dyDescent="0.25">
      <c r="A322" s="40">
        <v>1</v>
      </c>
      <c r="B322" s="40" t="s">
        <v>64</v>
      </c>
      <c r="C322" s="40">
        <v>1.1000000000000001</v>
      </c>
      <c r="D322" s="80" t="str">
        <f>CONCATENATE(B322," ",C322)</f>
        <v>ESAF 1.1</v>
      </c>
      <c r="E322" s="51"/>
      <c r="F322" s="40"/>
      <c r="G322" s="40"/>
      <c r="H322" s="40"/>
    </row>
    <row r="323" spans="1:8" x14ac:dyDescent="0.25">
      <c r="A323" s="40">
        <v>1</v>
      </c>
      <c r="B323" s="40" t="s">
        <v>64</v>
      </c>
      <c r="C323" s="40">
        <v>1.2</v>
      </c>
      <c r="D323" s="80" t="str">
        <f>CONCATENATE(B323," ",C323)</f>
        <v>ESAF 1.2</v>
      </c>
      <c r="E323" s="51"/>
      <c r="F323" s="40"/>
      <c r="G323" s="40"/>
      <c r="H323" s="40"/>
    </row>
    <row r="324" spans="1:8" x14ac:dyDescent="0.25">
      <c r="A324" s="40">
        <v>2</v>
      </c>
      <c r="B324" s="40" t="s">
        <v>64</v>
      </c>
      <c r="C324" s="40">
        <v>2.1</v>
      </c>
      <c r="D324" s="80" t="str">
        <f>CONCATENATE(B324," ",C324)</f>
        <v>ESAF 2.1</v>
      </c>
      <c r="E324" s="51"/>
      <c r="F324" s="40"/>
      <c r="G324" s="40"/>
      <c r="H324" s="40"/>
    </row>
    <row r="325" spans="1:8" x14ac:dyDescent="0.25">
      <c r="A325" s="40">
        <v>2</v>
      </c>
      <c r="B325" s="40" t="s">
        <v>64</v>
      </c>
      <c r="C325" s="40">
        <v>2.2000000000000002</v>
      </c>
      <c r="D325" s="80" t="str">
        <f>CONCATENATE(B325," ",C325)</f>
        <v>ESAF 2.2</v>
      </c>
      <c r="E325" s="51"/>
      <c r="F325" s="40"/>
      <c r="G325" s="40"/>
      <c r="H325" s="40"/>
    </row>
    <row r="326" spans="1:8" x14ac:dyDescent="0.25">
      <c r="A326" s="40">
        <v>2</v>
      </c>
      <c r="B326" s="40" t="s">
        <v>64</v>
      </c>
      <c r="C326" s="40">
        <v>2.2999999999999998</v>
      </c>
      <c r="D326" s="80" t="str">
        <f>CONCATENATE(B326," ",C326)</f>
        <v>ESAF 2.3</v>
      </c>
      <c r="E326" s="51"/>
      <c r="F326" s="40"/>
      <c r="G326" s="40"/>
      <c r="H326" s="40"/>
    </row>
    <row r="327" spans="1:8" x14ac:dyDescent="0.25">
      <c r="A327" s="40">
        <v>3</v>
      </c>
      <c r="B327" s="40" t="s">
        <v>64</v>
      </c>
      <c r="C327" s="40">
        <v>3.1</v>
      </c>
      <c r="D327" s="80" t="str">
        <f>CONCATENATE(B327," ",C327)</f>
        <v>ESAF 3.1</v>
      </c>
      <c r="E327" s="51"/>
      <c r="F327" s="40"/>
      <c r="G327" s="40"/>
      <c r="H327" s="40"/>
    </row>
    <row r="328" spans="1:8" x14ac:dyDescent="0.25">
      <c r="A328" s="40">
        <v>3</v>
      </c>
      <c r="B328" s="40" t="s">
        <v>64</v>
      </c>
      <c r="C328" s="40">
        <v>3.2</v>
      </c>
      <c r="D328" s="80" t="str">
        <f>CONCATENATE(B328," ",C328)</f>
        <v>ESAF 3.2</v>
      </c>
      <c r="E328" s="51"/>
      <c r="F328" s="40"/>
      <c r="G328" s="40"/>
      <c r="H328" s="40"/>
    </row>
    <row r="329" spans="1:8" x14ac:dyDescent="0.25">
      <c r="A329" s="40">
        <v>3</v>
      </c>
      <c r="B329" s="40" t="s">
        <v>64</v>
      </c>
      <c r="C329" s="40">
        <v>3.3</v>
      </c>
      <c r="D329" s="80" t="str">
        <f>CONCATENATE(B329," ",C329)</f>
        <v>ESAF 3.3</v>
      </c>
      <c r="E329" s="51"/>
      <c r="F329" s="40"/>
      <c r="G329" s="40"/>
      <c r="H329" s="40"/>
    </row>
    <row r="330" spans="1:8" x14ac:dyDescent="0.25">
      <c r="A330" s="40">
        <v>1</v>
      </c>
      <c r="B330" s="40" t="s">
        <v>90</v>
      </c>
      <c r="C330" s="40">
        <v>1.1000000000000001</v>
      </c>
      <c r="D330" s="80" t="str">
        <f>CONCATENATE(B330," ",C330)</f>
        <v>EST 1.1</v>
      </c>
      <c r="E330" s="51"/>
      <c r="F330" s="40"/>
      <c r="G330" s="40"/>
      <c r="H330" s="40"/>
    </row>
    <row r="331" spans="1:8" x14ac:dyDescent="0.25">
      <c r="A331" s="40">
        <v>2</v>
      </c>
      <c r="B331" s="40" t="s">
        <v>90</v>
      </c>
      <c r="C331" s="40">
        <v>2.1</v>
      </c>
      <c r="D331" s="80" t="str">
        <f>CONCATENATE(B331," ",C331)</f>
        <v>EST 2.1</v>
      </c>
      <c r="E331" s="51"/>
      <c r="F331" s="40"/>
      <c r="G331" s="40"/>
      <c r="H331" s="40"/>
    </row>
    <row r="332" spans="1:8" x14ac:dyDescent="0.25">
      <c r="A332" s="40">
        <v>2</v>
      </c>
      <c r="B332" s="40" t="s">
        <v>90</v>
      </c>
      <c r="C332" s="40">
        <v>2.2000000000000002</v>
      </c>
      <c r="D332" s="80" t="str">
        <f>CONCATENATE(B332," ",C332)</f>
        <v>EST 2.2</v>
      </c>
      <c r="E332" s="51"/>
      <c r="F332" s="40"/>
      <c r="G332" s="40"/>
      <c r="H332" s="40"/>
    </row>
    <row r="333" spans="1:8" x14ac:dyDescent="0.25">
      <c r="A333" s="40">
        <v>2</v>
      </c>
      <c r="B333" s="40" t="s">
        <v>90</v>
      </c>
      <c r="C333" s="40">
        <v>2.2999999999999998</v>
      </c>
      <c r="D333" s="80" t="str">
        <f>CONCATENATE(B333," ",C333)</f>
        <v>EST 2.3</v>
      </c>
      <c r="E333" s="51"/>
      <c r="F333" s="40"/>
      <c r="G333" s="40"/>
      <c r="H333" s="40"/>
    </row>
    <row r="334" spans="1:8" x14ac:dyDescent="0.25">
      <c r="A334" s="40">
        <v>3</v>
      </c>
      <c r="B334" s="40" t="s">
        <v>90</v>
      </c>
      <c r="C334" s="40">
        <v>3.1</v>
      </c>
      <c r="D334" s="80" t="str">
        <f>CONCATENATE(B334," ",C334)</f>
        <v>EST 3.1</v>
      </c>
      <c r="E334" s="51"/>
      <c r="F334" s="40"/>
      <c r="G334" s="40"/>
      <c r="H334" s="40"/>
    </row>
    <row r="335" spans="1:8" x14ac:dyDescent="0.25">
      <c r="A335" s="40">
        <v>3</v>
      </c>
      <c r="B335" s="40" t="s">
        <v>90</v>
      </c>
      <c r="C335" s="40">
        <v>3.2</v>
      </c>
      <c r="D335" s="80" t="str">
        <f>CONCATENATE(B335," ",C335)</f>
        <v>EST 3.2</v>
      </c>
      <c r="E335" s="51"/>
      <c r="F335" s="40"/>
      <c r="G335" s="40"/>
      <c r="H335" s="40"/>
    </row>
    <row r="336" spans="1:8" x14ac:dyDescent="0.25">
      <c r="A336" s="40">
        <v>1</v>
      </c>
      <c r="B336" s="40" t="s">
        <v>83</v>
      </c>
      <c r="C336" s="40">
        <v>1.1000000000000001</v>
      </c>
      <c r="D336" s="80" t="str">
        <f>CONCATENATE(B336," ",C336)</f>
        <v>EVW 1.1</v>
      </c>
      <c r="E336" s="51"/>
      <c r="F336" s="40"/>
      <c r="G336" s="40"/>
      <c r="H336" s="40"/>
    </row>
    <row r="337" spans="1:8" x14ac:dyDescent="0.25">
      <c r="A337" s="40">
        <v>1</v>
      </c>
      <c r="B337" s="40" t="s">
        <v>83</v>
      </c>
      <c r="C337" s="40">
        <v>1.2</v>
      </c>
      <c r="D337" s="80" t="str">
        <f>CONCATENATE(B337," ",C337)</f>
        <v>EVW 1.2</v>
      </c>
      <c r="E337" s="51"/>
      <c r="F337" s="40"/>
      <c r="G337" s="40"/>
      <c r="H337" s="40"/>
    </row>
    <row r="338" spans="1:8" x14ac:dyDescent="0.25">
      <c r="A338" s="40">
        <v>2</v>
      </c>
      <c r="B338" s="40" t="s">
        <v>83</v>
      </c>
      <c r="C338" s="40">
        <v>2.1</v>
      </c>
      <c r="D338" s="80" t="str">
        <f>CONCATENATE(B338," ",C338)</f>
        <v>EVW 2.1</v>
      </c>
      <c r="E338" s="51"/>
      <c r="F338" s="40"/>
      <c r="G338" s="40"/>
      <c r="H338" s="40"/>
    </row>
    <row r="339" spans="1:8" x14ac:dyDescent="0.25">
      <c r="A339" s="40">
        <v>2</v>
      </c>
      <c r="B339" s="40" t="s">
        <v>83</v>
      </c>
      <c r="C339" s="40">
        <v>2.2000000000000002</v>
      </c>
      <c r="D339" s="80" t="str">
        <f>CONCATENATE(B339," ",C339)</f>
        <v>EVW 2.2</v>
      </c>
      <c r="E339" s="51"/>
      <c r="F339" s="40"/>
      <c r="G339" s="40"/>
      <c r="H339" s="40"/>
    </row>
    <row r="340" spans="1:8" x14ac:dyDescent="0.25">
      <c r="A340" s="40">
        <v>3</v>
      </c>
      <c r="B340" s="40" t="s">
        <v>83</v>
      </c>
      <c r="C340" s="40">
        <v>3.1</v>
      </c>
      <c r="D340" s="80" t="str">
        <f>CONCATENATE(B340," ",C340)</f>
        <v>EVW 3.1</v>
      </c>
      <c r="E340" s="51"/>
      <c r="F340" s="40"/>
      <c r="G340" s="40"/>
      <c r="H340" s="40"/>
    </row>
    <row r="341" spans="1:8" x14ac:dyDescent="0.25">
      <c r="A341" s="40">
        <v>3</v>
      </c>
      <c r="B341" s="40" t="s">
        <v>83</v>
      </c>
      <c r="C341" s="40">
        <v>3.2</v>
      </c>
      <c r="D341" s="80" t="str">
        <f>CONCATENATE(B341," ",C341)</f>
        <v>EVW 3.2</v>
      </c>
      <c r="E341" s="51"/>
      <c r="F341" s="40"/>
      <c r="G341" s="40"/>
      <c r="H341" s="40"/>
    </row>
    <row r="342" spans="1:8" x14ac:dyDescent="0.25">
      <c r="A342" s="40">
        <v>3</v>
      </c>
      <c r="B342" s="40" t="s">
        <v>97</v>
      </c>
      <c r="C342" s="40">
        <v>3.1</v>
      </c>
      <c r="D342" s="80" t="str">
        <f>CONCATENATE(B342," ",C342)</f>
        <v>GOV 3.1</v>
      </c>
      <c r="E342" s="51"/>
      <c r="F342" s="40"/>
      <c r="G342" s="40"/>
      <c r="H342" s="40"/>
    </row>
    <row r="343" spans="1:8" x14ac:dyDescent="0.25">
      <c r="A343" s="40">
        <v>3</v>
      </c>
      <c r="B343" s="40" t="s">
        <v>97</v>
      </c>
      <c r="C343" s="40">
        <v>3.2</v>
      </c>
      <c r="D343" s="80" t="str">
        <f>CONCATENATE(B343," ",C343)</f>
        <v>GOV 3.2</v>
      </c>
      <c r="E343" s="51"/>
      <c r="F343" s="40"/>
      <c r="G343" s="40"/>
      <c r="H343" s="40"/>
    </row>
    <row r="344" spans="1:8" x14ac:dyDescent="0.25">
      <c r="A344" s="40">
        <v>4</v>
      </c>
      <c r="B344" s="40" t="s">
        <v>97</v>
      </c>
      <c r="C344" s="40">
        <v>4.0999999999999996</v>
      </c>
      <c r="D344" s="80" t="str">
        <f>CONCATENATE(B344," ",C344)</f>
        <v>GOV 4.1</v>
      </c>
      <c r="E344" s="51"/>
      <c r="F344" s="40"/>
      <c r="G344" s="40"/>
      <c r="H344" s="40"/>
    </row>
    <row r="345" spans="1:8" x14ac:dyDescent="0.25">
      <c r="A345" s="40">
        <v>1</v>
      </c>
      <c r="B345" s="40" t="s">
        <v>106</v>
      </c>
      <c r="C345" s="40">
        <v>1.1000000000000001</v>
      </c>
      <c r="D345" s="80" t="str">
        <f>CONCATENATE(B345," ",C345)</f>
        <v>II 1.1</v>
      </c>
      <c r="E345" s="51"/>
      <c r="F345" s="40"/>
      <c r="G345" s="40"/>
      <c r="H345" s="40"/>
    </row>
    <row r="346" spans="1:8" x14ac:dyDescent="0.25">
      <c r="A346" s="40">
        <v>2</v>
      </c>
      <c r="B346" s="40" t="s">
        <v>106</v>
      </c>
      <c r="C346" s="40">
        <v>2.1</v>
      </c>
      <c r="D346" s="80" t="str">
        <f>CONCATENATE(B346," ",C346)</f>
        <v>II 2.1</v>
      </c>
      <c r="E346" s="51"/>
      <c r="F346" s="40"/>
      <c r="G346" s="40"/>
      <c r="H346" s="40"/>
    </row>
    <row r="347" spans="1:8" x14ac:dyDescent="0.25">
      <c r="A347" s="40">
        <v>3</v>
      </c>
      <c r="B347" s="40" t="s">
        <v>106</v>
      </c>
      <c r="C347" s="40">
        <v>3.1</v>
      </c>
      <c r="D347" s="80" t="str">
        <f>CONCATENATE(B347," ",C347)</f>
        <v>II 3.1</v>
      </c>
      <c r="E347" s="51"/>
      <c r="F347" s="40"/>
      <c r="G347" s="40"/>
      <c r="H347" s="40"/>
    </row>
    <row r="348" spans="1:8" x14ac:dyDescent="0.25">
      <c r="A348" s="40">
        <v>3</v>
      </c>
      <c r="B348" s="40" t="s">
        <v>106</v>
      </c>
      <c r="C348" s="40">
        <v>3.2</v>
      </c>
      <c r="D348" s="80" t="str">
        <f>CONCATENATE(B348," ",C348)</f>
        <v>II 3.2</v>
      </c>
      <c r="E348" s="51"/>
      <c r="F348" s="40"/>
      <c r="G348" s="40"/>
      <c r="H348" s="40"/>
    </row>
    <row r="349" spans="1:8" x14ac:dyDescent="0.25">
      <c r="A349" s="40">
        <v>4</v>
      </c>
      <c r="B349" s="40" t="s">
        <v>106</v>
      </c>
      <c r="C349" s="40">
        <v>4.0999999999999996</v>
      </c>
      <c r="D349" s="80" t="str">
        <f>CONCATENATE(B349," ",C349)</f>
        <v>II 4.1</v>
      </c>
      <c r="E349" s="51"/>
      <c r="F349" s="40"/>
      <c r="G349" s="40"/>
      <c r="H349" s="40"/>
    </row>
    <row r="350" spans="1:8" x14ac:dyDescent="0.25">
      <c r="A350" s="40">
        <v>1</v>
      </c>
      <c r="B350" s="40" t="s">
        <v>114</v>
      </c>
      <c r="C350" s="40">
        <v>1.1000000000000001</v>
      </c>
      <c r="D350" s="80" t="str">
        <f>CONCATENATE(B350," ",C350)</f>
        <v>IRP 1.1</v>
      </c>
      <c r="E350" s="51"/>
      <c r="F350" s="40"/>
      <c r="G350" s="40"/>
      <c r="H350" s="40"/>
    </row>
    <row r="351" spans="1:8" x14ac:dyDescent="0.25">
      <c r="A351" s="40">
        <v>2</v>
      </c>
      <c r="B351" s="40" t="s">
        <v>114</v>
      </c>
      <c r="C351" s="40">
        <v>2.2000000000000002</v>
      </c>
      <c r="D351" s="80" t="str">
        <f>CONCATENATE(B351," ",C351)</f>
        <v>IRP 2.2</v>
      </c>
      <c r="E351" s="51"/>
      <c r="F351" s="40"/>
      <c r="G351" s="40"/>
      <c r="H351" s="40"/>
    </row>
    <row r="352" spans="1:8" x14ac:dyDescent="0.25">
      <c r="A352" s="40">
        <v>2</v>
      </c>
      <c r="B352" s="40" t="s">
        <v>114</v>
      </c>
      <c r="C352" s="40">
        <v>2.2999999999999998</v>
      </c>
      <c r="D352" s="80" t="str">
        <f>CONCATENATE(B352," ",C352)</f>
        <v>IRP 2.3</v>
      </c>
      <c r="E352" s="51"/>
      <c r="F352" s="40"/>
      <c r="G352" s="40"/>
      <c r="H352" s="40"/>
    </row>
    <row r="353" spans="1:8" x14ac:dyDescent="0.25">
      <c r="A353" s="40">
        <v>1</v>
      </c>
      <c r="B353" s="40" t="s">
        <v>155</v>
      </c>
      <c r="C353" s="40">
        <v>1.1000000000000001</v>
      </c>
      <c r="D353" s="80" t="str">
        <f>CONCATENATE(B353," ",C353)</f>
        <v>MC 1.1</v>
      </c>
      <c r="E353" s="51"/>
      <c r="F353" s="40"/>
      <c r="G353" s="40"/>
      <c r="H353" s="40"/>
    </row>
    <row r="354" spans="1:8" x14ac:dyDescent="0.25">
      <c r="A354" s="40">
        <v>1</v>
      </c>
      <c r="B354" s="40" t="s">
        <v>155</v>
      </c>
      <c r="C354" s="40">
        <v>1.2</v>
      </c>
      <c r="D354" s="80" t="str">
        <f>CONCATENATE(B354," ",C354)</f>
        <v>MC 1.2</v>
      </c>
      <c r="E354" s="51"/>
      <c r="F354" s="40"/>
      <c r="G354" s="40"/>
      <c r="H354" s="40"/>
    </row>
    <row r="355" spans="1:8" x14ac:dyDescent="0.25">
      <c r="A355" s="40">
        <v>2</v>
      </c>
      <c r="B355" s="40" t="s">
        <v>155</v>
      </c>
      <c r="C355" s="40">
        <v>2.1</v>
      </c>
      <c r="D355" s="80" t="str">
        <f>CONCATENATE(B355," ",C355)</f>
        <v>MC 2.1</v>
      </c>
      <c r="E355" s="51"/>
      <c r="F355" s="40"/>
      <c r="G355" s="40"/>
      <c r="H355" s="40"/>
    </row>
    <row r="356" spans="1:8" x14ac:dyDescent="0.25">
      <c r="A356" s="40">
        <v>2</v>
      </c>
      <c r="B356" s="40" t="s">
        <v>155</v>
      </c>
      <c r="C356" s="40">
        <v>2.2000000000000002</v>
      </c>
      <c r="D356" s="80" t="str">
        <f>CONCATENATE(B356," ",C356)</f>
        <v>MC 2.2</v>
      </c>
      <c r="E356" s="51"/>
      <c r="F356" s="40"/>
      <c r="G356" s="40"/>
      <c r="H356" s="40"/>
    </row>
    <row r="357" spans="1:8" x14ac:dyDescent="0.25">
      <c r="A357" s="40">
        <v>2</v>
      </c>
      <c r="B357" s="40" t="s">
        <v>155</v>
      </c>
      <c r="C357" s="40">
        <v>2.4</v>
      </c>
      <c r="D357" s="80" t="str">
        <f>CONCATENATE(B357," ",C357)</f>
        <v>MC 2.4</v>
      </c>
      <c r="E357" s="51"/>
      <c r="F357" s="40"/>
      <c r="G357" s="40"/>
      <c r="H357" s="40"/>
    </row>
    <row r="358" spans="1:8" x14ac:dyDescent="0.25">
      <c r="A358" s="40">
        <v>3</v>
      </c>
      <c r="B358" s="40" t="s">
        <v>155</v>
      </c>
      <c r="C358" s="40">
        <v>3.1</v>
      </c>
      <c r="D358" s="80" t="str">
        <f>CONCATENATE(B358," ",C358)</f>
        <v>MC 3.1</v>
      </c>
      <c r="E358" s="51"/>
      <c r="F358" s="40"/>
      <c r="G358" s="40"/>
      <c r="H358" s="40"/>
    </row>
    <row r="359" spans="1:8" x14ac:dyDescent="0.25">
      <c r="A359" s="40">
        <v>3</v>
      </c>
      <c r="B359" s="40" t="s">
        <v>155</v>
      </c>
      <c r="C359" s="40">
        <v>3.2</v>
      </c>
      <c r="D359" s="80" t="str">
        <f>CONCATENATE(B359," ",C359)</f>
        <v>MC 3.2</v>
      </c>
      <c r="E359" s="51"/>
      <c r="F359" s="40"/>
      <c r="G359" s="40"/>
      <c r="H359" s="40"/>
    </row>
    <row r="360" spans="1:8" x14ac:dyDescent="0.25">
      <c r="A360" s="40">
        <v>3</v>
      </c>
      <c r="B360" s="40" t="s">
        <v>155</v>
      </c>
      <c r="C360" s="40">
        <v>3.4</v>
      </c>
      <c r="D360" s="80" t="str">
        <f>CONCATENATE(B360," ",C360)</f>
        <v>MC 3.4</v>
      </c>
      <c r="E360" s="51"/>
      <c r="F360" s="40"/>
      <c r="G360" s="40"/>
      <c r="H360" s="40"/>
    </row>
    <row r="361" spans="1:8" x14ac:dyDescent="0.25">
      <c r="A361" s="40">
        <v>1</v>
      </c>
      <c r="B361" s="40" t="s">
        <v>121</v>
      </c>
      <c r="C361" s="40">
        <v>1.2</v>
      </c>
      <c r="D361" s="80" t="str">
        <f>CONCATENATE(B361," ",C361)</f>
        <v>MPM 1.2</v>
      </c>
      <c r="E361" s="51"/>
      <c r="F361" s="40"/>
      <c r="G361" s="40"/>
      <c r="H361" s="40"/>
    </row>
    <row r="362" spans="1:8" x14ac:dyDescent="0.25">
      <c r="A362" s="40">
        <v>2</v>
      </c>
      <c r="B362" s="40" t="s">
        <v>121</v>
      </c>
      <c r="C362" s="40">
        <v>2.2000000000000002</v>
      </c>
      <c r="D362" s="80" t="str">
        <f>CONCATENATE(B362," ",C362)</f>
        <v>MPM 2.2</v>
      </c>
      <c r="E362" s="51"/>
      <c r="F362" s="40"/>
      <c r="G362" s="40"/>
      <c r="H362" s="40"/>
    </row>
    <row r="363" spans="1:8" x14ac:dyDescent="0.25">
      <c r="A363" s="40">
        <v>2</v>
      </c>
      <c r="B363" s="40" t="s">
        <v>121</v>
      </c>
      <c r="C363" s="40">
        <v>2.2999999999999998</v>
      </c>
      <c r="D363" s="80" t="str">
        <f>CONCATENATE(B363," ",C363)</f>
        <v>MPM 2.3</v>
      </c>
      <c r="E363" s="51"/>
      <c r="F363" s="40"/>
      <c r="G363" s="40"/>
      <c r="H363" s="40"/>
    </row>
    <row r="364" spans="1:8" x14ac:dyDescent="0.25">
      <c r="A364" s="40">
        <v>2</v>
      </c>
      <c r="B364" s="40" t="s">
        <v>121</v>
      </c>
      <c r="C364" s="40">
        <v>2.5</v>
      </c>
      <c r="D364" s="80" t="str">
        <f>CONCATENATE(B364," ",C364)</f>
        <v>MPM 2.5</v>
      </c>
      <c r="E364" s="51"/>
      <c r="F364" s="40"/>
      <c r="G364" s="40"/>
      <c r="H364" s="40"/>
    </row>
    <row r="365" spans="1:8" x14ac:dyDescent="0.25">
      <c r="A365" s="40">
        <v>2</v>
      </c>
      <c r="B365" s="40" t="s">
        <v>121</v>
      </c>
      <c r="C365" s="40">
        <v>2.6</v>
      </c>
      <c r="D365" s="80" t="str">
        <f>CONCATENATE(B365," ",C365)</f>
        <v>MPM 2.6</v>
      </c>
      <c r="E365" s="51"/>
      <c r="F365" s="40"/>
      <c r="G365" s="40"/>
      <c r="H365" s="40"/>
    </row>
    <row r="366" spans="1:8" x14ac:dyDescent="0.25">
      <c r="A366" s="40">
        <v>3</v>
      </c>
      <c r="B366" s="40" t="s">
        <v>121</v>
      </c>
      <c r="C366" s="40">
        <v>3.1</v>
      </c>
      <c r="D366" s="80" t="str">
        <f>CONCATENATE(B366," ",C366)</f>
        <v>MPM 3.1</v>
      </c>
      <c r="E366" s="51"/>
      <c r="F366" s="40"/>
      <c r="G366" s="40"/>
      <c r="H366" s="40"/>
    </row>
    <row r="367" spans="1:8" x14ac:dyDescent="0.25">
      <c r="A367" s="40">
        <v>3</v>
      </c>
      <c r="B367" s="40" t="s">
        <v>121</v>
      </c>
      <c r="C367" s="40">
        <v>3.2</v>
      </c>
      <c r="D367" s="80" t="str">
        <f>CONCATENATE(B367," ",C367)</f>
        <v>MPM 3.2</v>
      </c>
      <c r="E367" s="51"/>
      <c r="F367" s="40"/>
      <c r="G367" s="40"/>
      <c r="H367" s="40"/>
    </row>
    <row r="368" spans="1:8" x14ac:dyDescent="0.25">
      <c r="A368" s="40">
        <v>3</v>
      </c>
      <c r="B368" s="40" t="s">
        <v>121</v>
      </c>
      <c r="C368" s="40">
        <v>3.3</v>
      </c>
      <c r="D368" s="80" t="str">
        <f>CONCATENATE(B368," ",C368)</f>
        <v>MPM 3.3</v>
      </c>
      <c r="E368" s="51"/>
      <c r="F368" s="40"/>
      <c r="G368" s="40"/>
      <c r="H368" s="40"/>
    </row>
    <row r="369" spans="1:8" x14ac:dyDescent="0.25">
      <c r="A369" s="40">
        <v>3</v>
      </c>
      <c r="B369" s="40" t="s">
        <v>121</v>
      </c>
      <c r="C369" s="40">
        <v>3.4</v>
      </c>
      <c r="D369" s="80" t="str">
        <f>CONCATENATE(B369," ",C369)</f>
        <v>MPM 3.4</v>
      </c>
      <c r="E369" s="51"/>
      <c r="F369" s="40"/>
      <c r="G369" s="40"/>
      <c r="H369" s="40"/>
    </row>
    <row r="370" spans="1:8" x14ac:dyDescent="0.25">
      <c r="A370" s="40">
        <v>3</v>
      </c>
      <c r="B370" s="40" t="s">
        <v>121</v>
      </c>
      <c r="C370" s="40">
        <v>3.5</v>
      </c>
      <c r="D370" s="80" t="str">
        <f>CONCATENATE(B370," ",C370)</f>
        <v>MPM 3.5</v>
      </c>
      <c r="E370" s="51"/>
      <c r="F370" s="40"/>
      <c r="G370" s="40"/>
      <c r="H370" s="40"/>
    </row>
    <row r="371" spans="1:8" x14ac:dyDescent="0.25">
      <c r="A371" s="40">
        <v>3</v>
      </c>
      <c r="B371" s="40" t="s">
        <v>121</v>
      </c>
      <c r="C371" s="40">
        <v>3.6</v>
      </c>
      <c r="D371" s="80" t="str">
        <f>CONCATENATE(B371," ",C371)</f>
        <v>MPM 3.6</v>
      </c>
      <c r="E371" s="51"/>
      <c r="F371" s="40"/>
      <c r="G371" s="40"/>
      <c r="H371" s="40"/>
    </row>
    <row r="372" spans="1:8" x14ac:dyDescent="0.25">
      <c r="A372" s="40">
        <v>4</v>
      </c>
      <c r="B372" s="40" t="s">
        <v>121</v>
      </c>
      <c r="C372" s="40">
        <v>4.0999999999999996</v>
      </c>
      <c r="D372" s="80" t="str">
        <f>CONCATENATE(B372," ",C372)</f>
        <v>MPM 4.1</v>
      </c>
      <c r="E372" s="51"/>
      <c r="F372" s="40"/>
      <c r="G372" s="40"/>
      <c r="H372" s="40"/>
    </row>
    <row r="373" spans="1:8" x14ac:dyDescent="0.25">
      <c r="A373" s="40">
        <v>4</v>
      </c>
      <c r="B373" s="40" t="s">
        <v>121</v>
      </c>
      <c r="C373" s="40">
        <v>4.2</v>
      </c>
      <c r="D373" s="80" t="str">
        <f>CONCATENATE(B373," ",C373)</f>
        <v>MPM 4.2</v>
      </c>
      <c r="E373" s="51"/>
      <c r="F373" s="40"/>
      <c r="G373" s="40"/>
      <c r="H373" s="40"/>
    </row>
    <row r="374" spans="1:8" x14ac:dyDescent="0.25">
      <c r="A374" s="40">
        <v>4</v>
      </c>
      <c r="B374" s="40" t="s">
        <v>121</v>
      </c>
      <c r="C374" s="40">
        <v>4.3</v>
      </c>
      <c r="D374" s="80" t="str">
        <f>CONCATENATE(B374," ",C374)</f>
        <v>MPM 4.3</v>
      </c>
      <c r="E374" s="51"/>
      <c r="F374" s="40"/>
      <c r="G374" s="40"/>
      <c r="H374" s="40"/>
    </row>
    <row r="375" spans="1:8" x14ac:dyDescent="0.25">
      <c r="A375" s="40">
        <v>4</v>
      </c>
      <c r="B375" s="40" t="s">
        <v>121</v>
      </c>
      <c r="C375" s="40">
        <v>4.4000000000000004</v>
      </c>
      <c r="D375" s="80" t="str">
        <f>CONCATENATE(B375," ",C375)</f>
        <v>MPM 4.4</v>
      </c>
      <c r="E375" s="51"/>
      <c r="F375" s="40"/>
      <c r="G375" s="40"/>
      <c r="H375" s="40"/>
    </row>
    <row r="376" spans="1:8" x14ac:dyDescent="0.25">
      <c r="A376" s="40">
        <v>4</v>
      </c>
      <c r="B376" s="40" t="s">
        <v>121</v>
      </c>
      <c r="C376" s="40">
        <v>4.5</v>
      </c>
      <c r="D376" s="80" t="str">
        <f>CONCATENATE(B376," ",C376)</f>
        <v>MPM 4.5</v>
      </c>
      <c r="E376" s="51"/>
      <c r="F376" s="40"/>
      <c r="G376" s="40"/>
      <c r="H376" s="40"/>
    </row>
    <row r="377" spans="1:8" x14ac:dyDescent="0.25">
      <c r="A377" s="40">
        <v>5</v>
      </c>
      <c r="B377" s="40" t="s">
        <v>121</v>
      </c>
      <c r="C377" s="40">
        <v>5.0999999999999996</v>
      </c>
      <c r="D377" s="80" t="str">
        <f>CONCATENATE(B377," ",C377)</f>
        <v>MPM 5.1</v>
      </c>
      <c r="E377" s="51"/>
      <c r="F377" s="40"/>
      <c r="G377" s="40"/>
      <c r="H377" s="40"/>
    </row>
    <row r="378" spans="1:8" x14ac:dyDescent="0.25">
      <c r="A378" s="40">
        <v>5</v>
      </c>
      <c r="B378" s="40" t="s">
        <v>121</v>
      </c>
      <c r="C378" s="40">
        <v>5.2</v>
      </c>
      <c r="D378" s="80" t="str">
        <f>CONCATENATE(B378," ",C378)</f>
        <v>MPM 5.2</v>
      </c>
      <c r="E378" s="51"/>
      <c r="F378" s="40"/>
      <c r="G378" s="40"/>
      <c r="H378" s="40"/>
    </row>
    <row r="379" spans="1:8" x14ac:dyDescent="0.25">
      <c r="A379" s="40">
        <v>5</v>
      </c>
      <c r="B379" s="40" t="s">
        <v>121</v>
      </c>
      <c r="C379" s="40">
        <v>5.3</v>
      </c>
      <c r="D379" s="80" t="str">
        <f>CONCATENATE(B379," ",C379)</f>
        <v>MPM 5.3</v>
      </c>
      <c r="E379" s="51"/>
      <c r="F379" s="40"/>
      <c r="G379" s="40"/>
      <c r="H379" s="40"/>
    </row>
    <row r="380" spans="1:8" x14ac:dyDescent="0.25">
      <c r="A380" s="40">
        <v>3</v>
      </c>
      <c r="B380" s="40" t="s">
        <v>144</v>
      </c>
      <c r="C380" s="40">
        <v>3.3</v>
      </c>
      <c r="D380" s="80" t="str">
        <f>CONCATENATE(B380," ",C380)</f>
        <v>MST 3.3</v>
      </c>
      <c r="E380" s="51"/>
      <c r="F380" s="40"/>
      <c r="G380" s="40"/>
      <c r="H380" s="40"/>
    </row>
    <row r="381" spans="1:8" x14ac:dyDescent="0.25">
      <c r="A381" s="40">
        <v>1</v>
      </c>
      <c r="B381" s="40" t="s">
        <v>199</v>
      </c>
      <c r="C381" s="40">
        <v>1.1000000000000001</v>
      </c>
      <c r="D381" s="80" t="str">
        <f>CONCATENATE(B381," ",C381)</f>
        <v>PAD 1.1</v>
      </c>
      <c r="E381" s="51"/>
      <c r="F381" s="40"/>
      <c r="G381" s="40"/>
      <c r="H381" s="40"/>
    </row>
    <row r="382" spans="1:8" x14ac:dyDescent="0.25">
      <c r="A382" s="40">
        <v>2</v>
      </c>
      <c r="B382" s="40" t="s">
        <v>199</v>
      </c>
      <c r="C382" s="40">
        <v>2.1</v>
      </c>
      <c r="D382" s="80" t="str">
        <f>CONCATENATE(B382," ",C382)</f>
        <v>PAD 2.1</v>
      </c>
      <c r="E382" s="51"/>
      <c r="F382" s="40"/>
      <c r="G382" s="40"/>
      <c r="H382" s="40"/>
    </row>
    <row r="383" spans="1:8" x14ac:dyDescent="0.25">
      <c r="A383" s="40">
        <v>2</v>
      </c>
      <c r="B383" s="40" t="s">
        <v>199</v>
      </c>
      <c r="C383" s="40">
        <v>2.2000000000000002</v>
      </c>
      <c r="D383" s="80" t="str">
        <f>CONCATENATE(B383," ",C383)</f>
        <v>PAD 2.2</v>
      </c>
      <c r="E383" s="51"/>
      <c r="F383" s="40"/>
      <c r="G383" s="40"/>
      <c r="H383" s="40"/>
    </row>
    <row r="384" spans="1:8" x14ac:dyDescent="0.25">
      <c r="A384" s="40">
        <v>2</v>
      </c>
      <c r="B384" s="40" t="s">
        <v>199</v>
      </c>
      <c r="C384" s="40">
        <v>2.2999999999999998</v>
      </c>
      <c r="D384" s="80" t="str">
        <f>CONCATENATE(B384," ",C384)</f>
        <v>PAD 2.3</v>
      </c>
      <c r="E384" s="51"/>
      <c r="F384" s="40"/>
      <c r="G384" s="40"/>
      <c r="H384" s="40"/>
    </row>
    <row r="385" spans="1:8" x14ac:dyDescent="0.25">
      <c r="A385" s="40">
        <v>3</v>
      </c>
      <c r="B385" s="40" t="s">
        <v>199</v>
      </c>
      <c r="C385" s="40">
        <v>3.1</v>
      </c>
      <c r="D385" s="80" t="str">
        <f>CONCATENATE(B385," ",C385)</f>
        <v>PAD 3.1</v>
      </c>
      <c r="E385" s="51"/>
      <c r="F385" s="40"/>
      <c r="G385" s="40"/>
      <c r="H385" s="40"/>
    </row>
    <row r="386" spans="1:8" x14ac:dyDescent="0.25">
      <c r="A386" s="40">
        <v>3</v>
      </c>
      <c r="B386" s="40" t="s">
        <v>199</v>
      </c>
      <c r="C386" s="40">
        <v>3.3</v>
      </c>
      <c r="D386" s="80" t="str">
        <f>CONCATENATE(B386," ",C386)</f>
        <v>PAD 3.3</v>
      </c>
      <c r="E386" s="51"/>
      <c r="F386" s="40"/>
      <c r="G386" s="40"/>
      <c r="H386" s="40"/>
    </row>
    <row r="387" spans="1:8" x14ac:dyDescent="0.25">
      <c r="A387" s="40">
        <v>3</v>
      </c>
      <c r="B387" s="40" t="s">
        <v>199</v>
      </c>
      <c r="C387" s="40">
        <v>3.5</v>
      </c>
      <c r="D387" s="80" t="str">
        <f>CONCATENATE(B387," ",C387)</f>
        <v>PAD 3.5</v>
      </c>
      <c r="E387" s="51"/>
      <c r="F387" s="40"/>
      <c r="G387" s="40"/>
      <c r="H387" s="40"/>
    </row>
    <row r="388" spans="1:8" x14ac:dyDescent="0.25">
      <c r="A388" s="40">
        <v>3</v>
      </c>
      <c r="B388" s="40" t="s">
        <v>199</v>
      </c>
      <c r="C388" s="40">
        <v>3.6</v>
      </c>
      <c r="D388" s="80" t="str">
        <f>CONCATENATE(B388," ",C388)</f>
        <v>PAD 3.6</v>
      </c>
      <c r="E388" s="51"/>
      <c r="F388" s="40"/>
      <c r="G388" s="40"/>
      <c r="H388" s="40"/>
    </row>
    <row r="389" spans="1:8" x14ac:dyDescent="0.25">
      <c r="A389" s="40">
        <v>1</v>
      </c>
      <c r="B389" s="40" t="s">
        <v>210</v>
      </c>
      <c r="C389" s="40">
        <v>1.3</v>
      </c>
      <c r="D389" s="80" t="str">
        <f>CONCATENATE(B389," ",C389)</f>
        <v>PCM 1.3</v>
      </c>
      <c r="E389" s="51"/>
      <c r="F389" s="40"/>
      <c r="G389" s="40"/>
      <c r="H389" s="40"/>
    </row>
    <row r="390" spans="1:8" x14ac:dyDescent="0.25">
      <c r="A390" s="40">
        <v>2</v>
      </c>
      <c r="B390" s="40" t="s">
        <v>210</v>
      </c>
      <c r="C390" s="40">
        <v>2.2000000000000002</v>
      </c>
      <c r="D390" s="80" t="str">
        <f>CONCATENATE(B390," ",C390)</f>
        <v>PCM 2.2</v>
      </c>
      <c r="E390" s="51"/>
      <c r="F390" s="40"/>
      <c r="G390" s="40"/>
      <c r="H390" s="40"/>
    </row>
    <row r="391" spans="1:8" x14ac:dyDescent="0.25">
      <c r="A391" s="40">
        <v>3</v>
      </c>
      <c r="B391" s="40" t="s">
        <v>210</v>
      </c>
      <c r="C391" s="40">
        <v>3.2</v>
      </c>
      <c r="D391" s="80" t="str">
        <f>CONCATENATE(B391," ",C391)</f>
        <v>PCM 3.2</v>
      </c>
      <c r="E391" s="51"/>
      <c r="F391" s="40"/>
      <c r="G391" s="40"/>
      <c r="H391" s="40"/>
    </row>
    <row r="392" spans="1:8" x14ac:dyDescent="0.25">
      <c r="A392" s="40">
        <v>3</v>
      </c>
      <c r="B392" s="40" t="s">
        <v>210</v>
      </c>
      <c r="C392" s="40">
        <v>3.5</v>
      </c>
      <c r="D392" s="80" t="str">
        <f>CONCATENATE(B392," ",C392)</f>
        <v>PCM 3.5</v>
      </c>
      <c r="E392" s="51"/>
      <c r="F392" s="40"/>
      <c r="G392" s="40"/>
      <c r="H392" s="40"/>
    </row>
    <row r="393" spans="1:8" x14ac:dyDescent="0.25">
      <c r="A393" s="40">
        <v>4</v>
      </c>
      <c r="B393" s="40" t="s">
        <v>210</v>
      </c>
      <c r="C393" s="40">
        <v>4.0999999999999996</v>
      </c>
      <c r="D393" s="80" t="str">
        <f>CONCATENATE(B393," ",C393)</f>
        <v>PCM 4.1</v>
      </c>
      <c r="E393" s="51"/>
      <c r="F393" s="40"/>
      <c r="G393" s="40"/>
      <c r="H393" s="40"/>
    </row>
    <row r="394" spans="1:8" x14ac:dyDescent="0.25">
      <c r="A394" s="40">
        <v>3</v>
      </c>
      <c r="B394" s="40" t="s">
        <v>230</v>
      </c>
      <c r="C394" s="40">
        <v>3.1</v>
      </c>
      <c r="D394" s="80" t="str">
        <f>CONCATENATE(B394," ",C394)</f>
        <v>PI 3.1</v>
      </c>
      <c r="E394" s="51"/>
      <c r="F394" s="40"/>
      <c r="G394" s="40"/>
      <c r="H394" s="40"/>
    </row>
    <row r="395" spans="1:8" x14ac:dyDescent="0.25">
      <c r="A395" s="40">
        <v>3</v>
      </c>
      <c r="B395" s="40" t="s">
        <v>230</v>
      </c>
      <c r="C395" s="40">
        <v>3.2</v>
      </c>
      <c r="D395" s="80" t="str">
        <f>CONCATENATE(B395," ",C395)</f>
        <v>PI 3.2</v>
      </c>
      <c r="E395" s="51"/>
      <c r="F395" s="40"/>
      <c r="G395" s="40"/>
      <c r="H395" s="40"/>
    </row>
    <row r="396" spans="1:8" x14ac:dyDescent="0.25">
      <c r="A396" s="40">
        <v>3</v>
      </c>
      <c r="B396" s="40" t="s">
        <v>230</v>
      </c>
      <c r="C396" s="40">
        <v>3.3</v>
      </c>
      <c r="D396" s="80" t="str">
        <f>CONCATENATE(B396," ",C396)</f>
        <v>PI 3.3</v>
      </c>
      <c r="E396" s="51"/>
      <c r="F396" s="40"/>
      <c r="G396" s="40"/>
      <c r="H396" s="40"/>
    </row>
    <row r="397" spans="1:8" x14ac:dyDescent="0.25">
      <c r="A397" s="40">
        <v>1</v>
      </c>
      <c r="B397" s="40" t="s">
        <v>183</v>
      </c>
      <c r="C397" s="40">
        <v>1.1000000000000001</v>
      </c>
      <c r="D397" s="80" t="str">
        <f>CONCATENATE(B397," ",C397)</f>
        <v>PLAN 1.1</v>
      </c>
      <c r="E397" s="51"/>
      <c r="F397" s="40"/>
      <c r="G397" s="40"/>
      <c r="H397" s="40"/>
    </row>
    <row r="398" spans="1:8" x14ac:dyDescent="0.25">
      <c r="A398" s="40">
        <v>1</v>
      </c>
      <c r="B398" s="40" t="s">
        <v>183</v>
      </c>
      <c r="C398" s="40">
        <v>1.2</v>
      </c>
      <c r="D398" s="80" t="str">
        <f>CONCATENATE(B398," ",C398)</f>
        <v>PLAN 1.2</v>
      </c>
      <c r="E398" s="51"/>
      <c r="F398" s="40"/>
      <c r="G398" s="40"/>
      <c r="H398" s="40"/>
    </row>
    <row r="399" spans="1:8" x14ac:dyDescent="0.25">
      <c r="A399" s="40">
        <v>2</v>
      </c>
      <c r="B399" s="40" t="s">
        <v>183</v>
      </c>
      <c r="C399" s="40">
        <v>2.2999999999999998</v>
      </c>
      <c r="D399" s="80" t="str">
        <f>CONCATENATE(B399," ",C399)</f>
        <v>PLAN 2.3</v>
      </c>
      <c r="E399" s="51"/>
      <c r="F399" s="40"/>
      <c r="G399" s="40"/>
      <c r="H399" s="40"/>
    </row>
    <row r="400" spans="1:8" x14ac:dyDescent="0.25">
      <c r="A400" s="40">
        <v>2</v>
      </c>
      <c r="B400" s="40" t="s">
        <v>183</v>
      </c>
      <c r="C400" s="40">
        <v>2.5</v>
      </c>
      <c r="D400" s="80" t="str">
        <f>CONCATENATE(B400," ",C400)</f>
        <v>PLAN 2.5</v>
      </c>
      <c r="E400" s="51"/>
      <c r="F400" s="40"/>
      <c r="G400" s="40"/>
      <c r="H400" s="40"/>
    </row>
    <row r="401" spans="1:8" x14ac:dyDescent="0.25">
      <c r="A401" s="40">
        <v>2</v>
      </c>
      <c r="B401" s="40" t="s">
        <v>183</v>
      </c>
      <c r="C401" s="40">
        <v>2.6</v>
      </c>
      <c r="D401" s="80" t="str">
        <f>CONCATENATE(B401," ",C401)</f>
        <v>PLAN 2.6</v>
      </c>
      <c r="E401" s="51"/>
      <c r="F401" s="40"/>
      <c r="G401" s="40"/>
      <c r="H401" s="40"/>
    </row>
    <row r="402" spans="1:8" x14ac:dyDescent="0.25">
      <c r="A402" s="40">
        <v>2</v>
      </c>
      <c r="B402" s="40" t="s">
        <v>183</v>
      </c>
      <c r="C402" s="40">
        <v>2.7</v>
      </c>
      <c r="D402" s="80" t="str">
        <f>CONCATENATE(B402," ",C402)</f>
        <v>PLAN 2.7</v>
      </c>
      <c r="E402" s="51"/>
      <c r="F402" s="40"/>
      <c r="G402" s="40"/>
      <c r="H402" s="40"/>
    </row>
    <row r="403" spans="1:8" x14ac:dyDescent="0.25">
      <c r="A403" s="40">
        <v>2</v>
      </c>
      <c r="B403" s="40" t="s">
        <v>183</v>
      </c>
      <c r="C403" s="40">
        <v>2.8</v>
      </c>
      <c r="D403" s="80" t="str">
        <f>CONCATENATE(B403," ",C403)</f>
        <v>PLAN 2.8</v>
      </c>
      <c r="E403" s="51"/>
      <c r="F403" s="40"/>
      <c r="G403" s="40"/>
      <c r="H403" s="40"/>
    </row>
    <row r="404" spans="1:8" x14ac:dyDescent="0.25">
      <c r="A404" s="40">
        <v>3</v>
      </c>
      <c r="B404" s="40" t="s">
        <v>183</v>
      </c>
      <c r="C404" s="40">
        <v>3.1</v>
      </c>
      <c r="D404" s="80" t="str">
        <f>CONCATENATE(B404," ",C404)</f>
        <v>PLAN 3.1</v>
      </c>
      <c r="E404" s="51"/>
      <c r="F404" s="40"/>
      <c r="G404" s="40"/>
      <c r="H404" s="40"/>
    </row>
    <row r="405" spans="1:8" x14ac:dyDescent="0.25">
      <c r="A405" s="40">
        <v>3</v>
      </c>
      <c r="B405" s="40" t="s">
        <v>183</v>
      </c>
      <c r="C405" s="40">
        <v>3.2</v>
      </c>
      <c r="D405" s="80" t="str">
        <f>CONCATENATE(B405," ",C405)</f>
        <v>PLAN 3.2</v>
      </c>
      <c r="E405" s="51"/>
      <c r="F405" s="40"/>
      <c r="G405" s="40"/>
      <c r="H405" s="40"/>
    </row>
    <row r="406" spans="1:8" x14ac:dyDescent="0.25">
      <c r="A406" s="40">
        <v>3</v>
      </c>
      <c r="B406" s="40" t="s">
        <v>183</v>
      </c>
      <c r="C406" s="40">
        <v>3.3</v>
      </c>
      <c r="D406" s="80" t="str">
        <f>CONCATENATE(B406," ",C406)</f>
        <v>PLAN 3.3</v>
      </c>
      <c r="E406" s="51"/>
      <c r="F406" s="40"/>
      <c r="G406" s="40"/>
      <c r="H406" s="40"/>
    </row>
    <row r="407" spans="1:8" x14ac:dyDescent="0.25">
      <c r="A407" s="40">
        <v>4</v>
      </c>
      <c r="B407" s="40" t="s">
        <v>183</v>
      </c>
      <c r="C407" s="40">
        <v>4.0999999999999996</v>
      </c>
      <c r="D407" s="80" t="str">
        <f>CONCATENATE(B407," ",C407)</f>
        <v>PLAN 4.1</v>
      </c>
      <c r="E407" s="51"/>
      <c r="F407" s="40"/>
      <c r="G407" s="40"/>
      <c r="H407" s="40"/>
    </row>
    <row r="408" spans="1:8" x14ac:dyDescent="0.25">
      <c r="A408" s="40">
        <v>2</v>
      </c>
      <c r="B408" s="40" t="s">
        <v>223</v>
      </c>
      <c r="C408" s="40">
        <v>2.2999999999999998</v>
      </c>
      <c r="D408" s="80" t="str">
        <f>CONCATENATE(B408," ",C408)</f>
        <v>PQA 2.3</v>
      </c>
      <c r="E408" s="51"/>
      <c r="F408" s="40"/>
      <c r="G408" s="40"/>
      <c r="H408" s="40"/>
    </row>
    <row r="409" spans="1:8" x14ac:dyDescent="0.25">
      <c r="A409" s="40">
        <v>2</v>
      </c>
      <c r="B409" s="40" t="s">
        <v>223</v>
      </c>
      <c r="C409" s="40">
        <v>2.4</v>
      </c>
      <c r="D409" s="80" t="str">
        <f>CONCATENATE(B409," ",C409)</f>
        <v>PQA 2.4</v>
      </c>
      <c r="E409" s="51"/>
      <c r="F409" s="40"/>
      <c r="G409" s="40"/>
      <c r="H409" s="40"/>
    </row>
    <row r="410" spans="1:8" x14ac:dyDescent="0.25">
      <c r="A410" s="40">
        <v>3</v>
      </c>
      <c r="B410" s="40" t="s">
        <v>223</v>
      </c>
      <c r="C410" s="40">
        <v>3.1</v>
      </c>
      <c r="D410" s="80" t="str">
        <f>CONCATENATE(B410," ",C410)</f>
        <v>PQA 3.1</v>
      </c>
      <c r="E410" s="51"/>
      <c r="F410" s="40"/>
      <c r="G410" s="40"/>
      <c r="H410" s="40"/>
    </row>
    <row r="411" spans="1:8" x14ac:dyDescent="0.25">
      <c r="A411" s="40">
        <v>3</v>
      </c>
      <c r="B411" s="40" t="s">
        <v>176</v>
      </c>
      <c r="C411" s="40">
        <v>3.1</v>
      </c>
      <c r="D411" s="80" t="str">
        <f>CONCATENATE(B411," ",C411)</f>
        <v>PR 3.1</v>
      </c>
      <c r="E411" s="51"/>
      <c r="F411" s="40"/>
      <c r="G411" s="40"/>
      <c r="H411" s="40"/>
    </row>
    <row r="412" spans="1:8" x14ac:dyDescent="0.25">
      <c r="A412" s="40">
        <v>1</v>
      </c>
      <c r="B412" s="40" t="s">
        <v>241</v>
      </c>
      <c r="C412" s="40">
        <v>1.1000000000000001</v>
      </c>
      <c r="D412" s="80" t="str">
        <f>CONCATENATE(B412," ",C412)</f>
        <v>RDM 1.1</v>
      </c>
      <c r="E412" s="51"/>
      <c r="F412" s="40"/>
      <c r="G412" s="40"/>
      <c r="H412" s="40"/>
    </row>
    <row r="413" spans="1:8" x14ac:dyDescent="0.25">
      <c r="A413" s="40">
        <v>2</v>
      </c>
      <c r="B413" s="40" t="s">
        <v>241</v>
      </c>
      <c r="C413" s="40">
        <v>2.2000000000000002</v>
      </c>
      <c r="D413" s="80" t="str">
        <f>CONCATENATE(B413," ",C413)</f>
        <v>RDM 2.2</v>
      </c>
      <c r="E413" s="51"/>
      <c r="F413" s="40"/>
      <c r="G413" s="40"/>
      <c r="H413" s="40"/>
    </row>
    <row r="414" spans="1:8" x14ac:dyDescent="0.25">
      <c r="A414" s="40">
        <v>2</v>
      </c>
      <c r="B414" s="40" t="s">
        <v>241</v>
      </c>
      <c r="C414" s="40">
        <v>2.2999999999999998</v>
      </c>
      <c r="D414" s="80" t="str">
        <f>CONCATENATE(B414," ",C414)</f>
        <v>RDM 2.3</v>
      </c>
      <c r="E414" s="51"/>
      <c r="F414" s="40"/>
      <c r="G414" s="40"/>
      <c r="H414" s="40"/>
    </row>
    <row r="415" spans="1:8" x14ac:dyDescent="0.25">
      <c r="A415" s="40">
        <v>2</v>
      </c>
      <c r="B415" s="40" t="s">
        <v>241</v>
      </c>
      <c r="C415" s="40">
        <v>2.4</v>
      </c>
      <c r="D415" s="80" t="str">
        <f>CONCATENATE(B415," ",C415)</f>
        <v>RDM 2.4</v>
      </c>
      <c r="E415" s="51"/>
      <c r="F415" s="40"/>
      <c r="G415" s="40"/>
      <c r="H415" s="40"/>
    </row>
    <row r="416" spans="1:8" x14ac:dyDescent="0.25">
      <c r="A416" s="40">
        <v>2</v>
      </c>
      <c r="B416" s="40" t="s">
        <v>241</v>
      </c>
      <c r="C416" s="40">
        <v>2.5</v>
      </c>
      <c r="D416" s="80" t="str">
        <f>CONCATENATE(B416," ",C416)</f>
        <v>RDM 2.5</v>
      </c>
      <c r="E416" s="51"/>
      <c r="F416" s="40"/>
      <c r="G416" s="40"/>
      <c r="H416" s="40"/>
    </row>
    <row r="417" spans="1:8" x14ac:dyDescent="0.25">
      <c r="A417" s="40">
        <v>3</v>
      </c>
      <c r="B417" s="40" t="s">
        <v>241</v>
      </c>
      <c r="C417" s="40">
        <v>3.7</v>
      </c>
      <c r="D417" s="80" t="str">
        <f>CONCATENATE(B417," ",C417)</f>
        <v>RDM 3.7</v>
      </c>
      <c r="E417" s="51"/>
      <c r="F417" s="40"/>
      <c r="G417" s="40"/>
      <c r="H417" s="40"/>
    </row>
    <row r="418" spans="1:8" x14ac:dyDescent="0.25">
      <c r="A418" s="40">
        <v>1</v>
      </c>
      <c r="B418" s="40" t="s">
        <v>279</v>
      </c>
      <c r="C418" s="40">
        <v>1.2</v>
      </c>
      <c r="D418" s="80" t="str">
        <f>CONCATENATE(B418," ",C418)</f>
        <v>SAM 1.2</v>
      </c>
      <c r="E418" s="51"/>
      <c r="F418" s="40"/>
      <c r="G418" s="40"/>
      <c r="H418" s="40"/>
    </row>
    <row r="419" spans="1:8" x14ac:dyDescent="0.25">
      <c r="A419" s="40">
        <v>1</v>
      </c>
      <c r="B419" s="40" t="s">
        <v>279</v>
      </c>
      <c r="C419" s="40">
        <v>1.3</v>
      </c>
      <c r="D419" s="80" t="str">
        <f>CONCATENATE(B419," ",C419)</f>
        <v>SAM 1.3</v>
      </c>
      <c r="E419" s="51"/>
      <c r="F419" s="40"/>
      <c r="G419" s="40"/>
      <c r="H419" s="40"/>
    </row>
    <row r="420" spans="1:8" x14ac:dyDescent="0.25">
      <c r="A420" s="40">
        <v>1</v>
      </c>
      <c r="B420" s="40" t="s">
        <v>279</v>
      </c>
      <c r="C420" s="40">
        <v>1.4</v>
      </c>
      <c r="D420" s="80" t="str">
        <f>CONCATENATE(B420," ",C420)</f>
        <v>SAM 1.4</v>
      </c>
      <c r="E420" s="51"/>
      <c r="F420" s="40"/>
      <c r="G420" s="40"/>
      <c r="H420" s="40"/>
    </row>
    <row r="421" spans="1:8" x14ac:dyDescent="0.25">
      <c r="A421" s="40">
        <v>2</v>
      </c>
      <c r="B421" s="40" t="s">
        <v>279</v>
      </c>
      <c r="C421" s="40">
        <v>2.2999999999999998</v>
      </c>
      <c r="D421" s="80" t="str">
        <f>CONCATENATE(B421," ",C421)</f>
        <v>SAM 2.3</v>
      </c>
      <c r="E421" s="51"/>
      <c r="F421" s="40"/>
      <c r="G421" s="40"/>
      <c r="H421" s="40"/>
    </row>
    <row r="422" spans="1:8" x14ac:dyDescent="0.25">
      <c r="A422" s="40">
        <v>2</v>
      </c>
      <c r="B422" s="40" t="s">
        <v>279</v>
      </c>
      <c r="C422" s="40">
        <v>2.4</v>
      </c>
      <c r="D422" s="80" t="str">
        <f>CONCATENATE(B422," ",C422)</f>
        <v>SAM 2.4</v>
      </c>
      <c r="E422" s="51"/>
      <c r="F422" s="40"/>
      <c r="G422" s="40"/>
      <c r="H422" s="40"/>
    </row>
    <row r="423" spans="1:8" x14ac:dyDescent="0.25">
      <c r="A423" s="40">
        <v>2</v>
      </c>
      <c r="B423" s="40" t="s">
        <v>279</v>
      </c>
      <c r="C423" s="40">
        <v>2.5</v>
      </c>
      <c r="D423" s="80" t="str">
        <f>CONCATENATE(B423," ",C423)</f>
        <v>SAM 2.5</v>
      </c>
      <c r="E423" s="51"/>
      <c r="F423" s="40"/>
      <c r="G423" s="40"/>
      <c r="H423" s="40"/>
    </row>
    <row r="424" spans="1:8" x14ac:dyDescent="0.25">
      <c r="A424" s="40">
        <v>4</v>
      </c>
      <c r="B424" s="40" t="s">
        <v>279</v>
      </c>
      <c r="C424" s="40">
        <v>4.0999999999999996</v>
      </c>
      <c r="D424" s="80" t="str">
        <f>CONCATENATE(B424," ",C424)</f>
        <v>SAM 4.1</v>
      </c>
      <c r="E424" s="51"/>
      <c r="F424" s="40"/>
      <c r="G424" s="40"/>
      <c r="H424" s="40"/>
    </row>
    <row r="425" spans="1:8" x14ac:dyDescent="0.25">
      <c r="A425" s="40">
        <v>1</v>
      </c>
      <c r="B425" s="40" t="s">
        <v>264</v>
      </c>
      <c r="C425" s="40">
        <v>1.1000000000000001</v>
      </c>
      <c r="D425" s="80" t="str">
        <f>CONCATENATE(B425," ",C425)</f>
        <v>SDM 1.1</v>
      </c>
      <c r="E425" s="51"/>
      <c r="F425" s="40"/>
      <c r="G425" s="40"/>
      <c r="H425" s="40"/>
    </row>
    <row r="426" spans="1:8" x14ac:dyDescent="0.25">
      <c r="A426" s="40">
        <v>2</v>
      </c>
      <c r="B426" s="40" t="s">
        <v>264</v>
      </c>
      <c r="C426" s="40">
        <v>2.2000000000000002</v>
      </c>
      <c r="D426" s="80" t="str">
        <f>CONCATENATE(B426," ",C426)</f>
        <v>SDM 2.2</v>
      </c>
      <c r="E426" s="51"/>
      <c r="F426" s="40"/>
      <c r="G426" s="40"/>
      <c r="H426" s="40"/>
    </row>
    <row r="427" spans="1:8" x14ac:dyDescent="0.25">
      <c r="A427" s="40">
        <v>2</v>
      </c>
      <c r="B427" s="40" t="s">
        <v>264</v>
      </c>
      <c r="C427" s="40">
        <v>2.2999999999999998</v>
      </c>
      <c r="D427" s="80" t="str">
        <f>CONCATENATE(B427," ",C427)</f>
        <v>SDM 2.3</v>
      </c>
      <c r="E427" s="51"/>
      <c r="F427" s="40"/>
      <c r="G427" s="40"/>
      <c r="H427" s="40"/>
    </row>
    <row r="428" spans="1:8" x14ac:dyDescent="0.25">
      <c r="A428" s="40">
        <v>2</v>
      </c>
      <c r="B428" s="40" t="s">
        <v>264</v>
      </c>
      <c r="C428" s="40">
        <v>2.4</v>
      </c>
      <c r="D428" s="80" t="str">
        <f>CONCATENATE(B428," ",C428)</f>
        <v>SDM 2.4</v>
      </c>
      <c r="E428" s="51"/>
      <c r="F428" s="40"/>
      <c r="G428" s="40"/>
      <c r="H428" s="40"/>
    </row>
    <row r="429" spans="1:8" x14ac:dyDescent="0.25">
      <c r="A429" s="40">
        <v>2</v>
      </c>
      <c r="B429" s="40" t="s">
        <v>264</v>
      </c>
      <c r="C429" s="40">
        <v>2.5</v>
      </c>
      <c r="D429" s="80" t="str">
        <f>CONCATENATE(B429," ",C429)</f>
        <v>SDM 2.5</v>
      </c>
      <c r="E429" s="51"/>
      <c r="F429" s="40"/>
      <c r="G429" s="40"/>
      <c r="H429" s="40"/>
    </row>
    <row r="430" spans="1:8" x14ac:dyDescent="0.25">
      <c r="A430" s="40">
        <v>2</v>
      </c>
      <c r="B430" s="40" t="s">
        <v>264</v>
      </c>
      <c r="C430" s="40">
        <v>2.6</v>
      </c>
      <c r="D430" s="80" t="str">
        <f>CONCATENATE(B430," ",C430)</f>
        <v>SDM 2.6</v>
      </c>
      <c r="E430" s="51"/>
      <c r="F430" s="40"/>
      <c r="G430" s="40"/>
      <c r="H430" s="40"/>
    </row>
    <row r="431" spans="1:8" x14ac:dyDescent="0.25">
      <c r="A431" s="40">
        <v>3</v>
      </c>
      <c r="B431" s="40" t="s">
        <v>264</v>
      </c>
      <c r="C431" s="40">
        <v>3.1</v>
      </c>
      <c r="D431" s="80" t="str">
        <f>CONCATENATE(B431," ",C431)</f>
        <v>SDM 3.1</v>
      </c>
      <c r="E431" s="51"/>
      <c r="F431" s="40"/>
      <c r="G431" s="40"/>
      <c r="H431" s="40"/>
    </row>
    <row r="432" spans="1:8" x14ac:dyDescent="0.25">
      <c r="A432" s="40">
        <v>1</v>
      </c>
      <c r="B432" s="40" t="s">
        <v>273</v>
      </c>
      <c r="C432" s="40">
        <v>1.1000000000000001</v>
      </c>
      <c r="D432" s="80" t="str">
        <f>CONCATENATE(B432," ",C432)</f>
        <v>STSM 1.1</v>
      </c>
      <c r="E432" s="51"/>
      <c r="F432" s="40"/>
      <c r="G432" s="40"/>
      <c r="H432" s="40"/>
    </row>
    <row r="433" spans="1:8" x14ac:dyDescent="0.25">
      <c r="A433" s="40">
        <v>2</v>
      </c>
      <c r="B433" s="40" t="s">
        <v>273</v>
      </c>
      <c r="C433" s="40">
        <v>2.1</v>
      </c>
      <c r="D433" s="80" t="str">
        <f>CONCATENATE(B433," ",C433)</f>
        <v>STSM 2.1</v>
      </c>
      <c r="E433" s="51"/>
      <c r="F433" s="40"/>
      <c r="G433" s="40"/>
      <c r="H433" s="40"/>
    </row>
    <row r="434" spans="1:8" x14ac:dyDescent="0.25">
      <c r="A434" s="40">
        <v>2</v>
      </c>
      <c r="B434" s="40" t="s">
        <v>273</v>
      </c>
      <c r="C434" s="40">
        <v>2.2000000000000002</v>
      </c>
      <c r="D434" s="80" t="str">
        <f>CONCATENATE(B434," ",C434)</f>
        <v>STSM 2.2</v>
      </c>
      <c r="E434" s="51"/>
      <c r="F434" s="40"/>
      <c r="G434" s="40"/>
      <c r="H434" s="40"/>
    </row>
    <row r="435" spans="1:8" x14ac:dyDescent="0.25">
      <c r="A435" s="40">
        <v>3</v>
      </c>
      <c r="B435" s="40" t="s">
        <v>273</v>
      </c>
      <c r="C435" s="40">
        <v>3.1</v>
      </c>
      <c r="D435" s="80" t="str">
        <f>CONCATENATE(B435," ",C435)</f>
        <v>STSM 3.1</v>
      </c>
      <c r="E435" s="51"/>
      <c r="F435" s="40"/>
      <c r="G435" s="40"/>
      <c r="H435" s="40"/>
    </row>
    <row r="436" spans="1:8" x14ac:dyDescent="0.25">
      <c r="A436" s="40">
        <v>1</v>
      </c>
      <c r="B436" s="40" t="s">
        <v>313</v>
      </c>
      <c r="C436" s="40">
        <v>1.1000000000000001</v>
      </c>
      <c r="D436" s="80" t="str">
        <f>CONCATENATE(B436," ",C436)</f>
        <v>WE 1.1</v>
      </c>
      <c r="E436" s="51"/>
      <c r="F436" s="40"/>
      <c r="G436" s="40"/>
      <c r="H436" s="40"/>
    </row>
    <row r="437" spans="1:8" x14ac:dyDescent="0.25">
      <c r="A437" s="40">
        <v>2</v>
      </c>
      <c r="B437" s="40" t="s">
        <v>313</v>
      </c>
      <c r="C437" s="40">
        <v>2.1</v>
      </c>
      <c r="D437" s="80" t="str">
        <f>CONCATENATE(B437," ",C437)</f>
        <v>WE 2.1</v>
      </c>
      <c r="E437" s="51"/>
      <c r="F437" s="40"/>
      <c r="G437" s="40"/>
      <c r="H437" s="40"/>
    </row>
    <row r="438" spans="1:8" x14ac:dyDescent="0.25">
      <c r="A438" s="40">
        <v>2</v>
      </c>
      <c r="B438" s="40" t="s">
        <v>313</v>
      </c>
      <c r="C438" s="40">
        <v>2.2999999999999998</v>
      </c>
      <c r="D438" s="80" t="str">
        <f>CONCATENATE(B438," ",C438)</f>
        <v>WE 2.3</v>
      </c>
      <c r="E438" s="51"/>
      <c r="F438" s="40"/>
      <c r="G438" s="40"/>
      <c r="H438" s="40"/>
    </row>
    <row r="439" spans="1:8" x14ac:dyDescent="0.25">
      <c r="A439" s="40">
        <v>3</v>
      </c>
      <c r="B439" s="40" t="s">
        <v>313</v>
      </c>
      <c r="C439" s="40">
        <v>3.1</v>
      </c>
      <c r="D439" s="80" t="str">
        <f>CONCATENATE(B439," ",C439)</f>
        <v>WE 3.1</v>
      </c>
      <c r="E439" s="51"/>
      <c r="F439" s="40"/>
      <c r="G439" s="40"/>
      <c r="H439" s="40"/>
    </row>
    <row r="440" spans="1:8" x14ac:dyDescent="0.25">
      <c r="A440" s="40">
        <v>3</v>
      </c>
      <c r="B440" s="40" t="s">
        <v>313</v>
      </c>
      <c r="C440" s="40">
        <v>3.2</v>
      </c>
      <c r="D440" s="80" t="str">
        <f>CONCATENATE(B440," ",C440)</f>
        <v>WE 3.2</v>
      </c>
      <c r="E440" s="51"/>
      <c r="F440" s="40"/>
      <c r="G440" s="40"/>
      <c r="H440" s="40"/>
    </row>
    <row r="441" spans="1:8" x14ac:dyDescent="0.25">
      <c r="A441" s="40">
        <v>3</v>
      </c>
      <c r="B441" s="40" t="s">
        <v>313</v>
      </c>
      <c r="C441" s="40">
        <v>3.3</v>
      </c>
      <c r="D441" s="80" t="str">
        <f>CONCATENATE(B441," ",C441)</f>
        <v>WE 3.3</v>
      </c>
      <c r="E441" s="51"/>
      <c r="F441" s="40"/>
      <c r="G441" s="40"/>
      <c r="H441" s="40"/>
    </row>
  </sheetData>
  <autoFilter ref="A2:H297" xr:uid="{A2406A30-9FBB-4197-B2BD-8D6EB72D15D3}">
    <sortState xmlns:xlrd2="http://schemas.microsoft.com/office/spreadsheetml/2017/richdata2" ref="A3:H441">
      <sortCondition descending="1" ref="E2:E297"/>
    </sortState>
  </autoFilter>
  <mergeCells count="9">
    <mergeCell ref="Y1:AH1"/>
    <mergeCell ref="A1:D1"/>
    <mergeCell ref="M1:S2"/>
    <mergeCell ref="AJ1:AM2"/>
    <mergeCell ref="AO1:AR2"/>
    <mergeCell ref="Y2:AC2"/>
    <mergeCell ref="AD2:AG2"/>
    <mergeCell ref="U1:W2"/>
    <mergeCell ref="F1:H1"/>
  </mergeCells>
  <conditionalFormatting sqref="E1:E1048576">
    <cfRule type="cellIs" dxfId="5" priority="1" operator="equal">
      <formula>"Adaptable"</formula>
    </cfRule>
    <cfRule type="cellIs" dxfId="4" priority="2" operator="equal">
      <formula>"Applicable"</formula>
    </cfRule>
    <cfRule type="cellIs" dxfId="3" priority="3" operator="equal">
      <formula>"Equivalent"</formula>
    </cfRule>
  </conditionalFormatting>
  <dataValidations count="1">
    <dataValidation type="list" allowBlank="1" showInputMessage="1" showErrorMessage="1" sqref="E3:E441" xr:uid="{D11A06AD-CC2D-46C4-BF6C-8CF6498951C5}">
      <formula1>$M$3:$M$5</formula1>
    </dataValidation>
  </dataValidations>
  <pageMargins left="0.7" right="0.7" top="0.75" bottom="0.75" header="0.3" footer="0.3"/>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23-A633-4971-A595-1ABAD9F17A35}">
  <dimension ref="A1:AK441"/>
  <sheetViews>
    <sheetView showGridLines="0" topLeftCell="I1" zoomScale="112" zoomScaleNormal="130" workbookViewId="0">
      <pane ySplit="2" topLeftCell="A21" activePane="bottomLeft" state="frozen"/>
      <selection pane="bottomLeft" activeCell="U17" sqref="U17"/>
    </sheetView>
  </sheetViews>
  <sheetFormatPr baseColWidth="10" defaultRowHeight="15" x14ac:dyDescent="0.25"/>
  <cols>
    <col min="1" max="1" width="8" style="34" customWidth="1"/>
    <col min="2" max="2" width="8.42578125" style="34" customWidth="1"/>
    <col min="3" max="4" width="10.85546875" style="34" customWidth="1"/>
    <col min="5" max="5" width="16.5703125" style="35" customWidth="1"/>
    <col min="6" max="6" width="7.42578125" style="34" customWidth="1"/>
    <col min="7" max="7" width="7.140625" style="34" customWidth="1"/>
    <col min="8" max="8" width="10.7109375" style="34" customWidth="1"/>
    <col min="9" max="9" width="4.140625" style="10" customWidth="1"/>
    <col min="10" max="10" width="14.28515625" style="10" customWidth="1"/>
    <col min="11" max="11" width="5.140625" style="10" bestFit="1" customWidth="1"/>
    <col min="12" max="12" width="11.42578125" style="10"/>
    <col min="13" max="13" width="7.28515625" style="10" customWidth="1"/>
    <col min="14" max="17" width="5.7109375" style="10" customWidth="1"/>
    <col min="18" max="18" width="7.140625" style="10" customWidth="1"/>
    <col min="19" max="19" width="8.5703125" style="10" customWidth="1"/>
    <col min="20" max="20" width="3.5703125" style="10" customWidth="1"/>
    <col min="21" max="21" width="17.7109375" style="10" customWidth="1"/>
    <col min="22" max="22" width="8.42578125" style="10" customWidth="1"/>
    <col min="23" max="23" width="8.5703125" style="10" customWidth="1"/>
    <col min="24" max="24" width="8.5703125" style="188" customWidth="1"/>
    <col min="25" max="25" width="10.85546875" style="10" customWidth="1"/>
    <col min="26" max="26" width="7.85546875" style="10" customWidth="1"/>
    <col min="27" max="27" width="9.7109375" style="10" bestFit="1" customWidth="1"/>
    <col min="28" max="28" width="9.85546875" style="10" customWidth="1"/>
    <col min="29" max="29" width="10.85546875" style="10" customWidth="1"/>
    <col min="30" max="32" width="10.140625" style="10" customWidth="1"/>
    <col min="33" max="33" width="13.28515625" style="10" bestFit="1" customWidth="1"/>
    <col min="34" max="34" width="10" style="10" customWidth="1"/>
    <col min="35" max="35" width="10.7109375" style="10" customWidth="1"/>
    <col min="36" max="36" width="10" style="10" customWidth="1"/>
    <col min="37" max="37" width="10" style="188" customWidth="1"/>
    <col min="38" max="16384" width="11.42578125" style="10"/>
  </cols>
  <sheetData>
    <row r="1" spans="1:37" ht="15" customHeight="1" x14ac:dyDescent="0.2">
      <c r="A1" s="161" t="s">
        <v>11</v>
      </c>
      <c r="B1" s="162"/>
      <c r="C1" s="162"/>
      <c r="D1" s="163"/>
      <c r="E1" s="83"/>
      <c r="F1" s="164" t="s">
        <v>12</v>
      </c>
      <c r="G1" s="165"/>
      <c r="H1" s="165"/>
      <c r="M1" s="166" t="s">
        <v>654</v>
      </c>
      <c r="N1" s="166"/>
      <c r="O1" s="166"/>
      <c r="P1" s="166"/>
      <c r="Q1" s="166"/>
      <c r="R1" s="166"/>
      <c r="S1" s="166"/>
      <c r="U1" s="166" t="s">
        <v>541</v>
      </c>
      <c r="V1" s="166"/>
      <c r="W1" s="166"/>
      <c r="X1" s="184"/>
      <c r="Y1" s="176" t="s">
        <v>640</v>
      </c>
      <c r="Z1" s="177"/>
      <c r="AA1" s="177"/>
      <c r="AB1" s="177"/>
      <c r="AC1" s="177"/>
      <c r="AD1" s="177"/>
      <c r="AE1" s="177"/>
      <c r="AF1" s="177"/>
      <c r="AG1" s="177"/>
      <c r="AH1" s="177"/>
      <c r="AI1" s="177"/>
      <c r="AJ1" s="178"/>
      <c r="AK1" s="191"/>
    </row>
    <row r="2" spans="1:37" ht="18" customHeight="1" x14ac:dyDescent="0.2">
      <c r="A2" s="54" t="s">
        <v>6</v>
      </c>
      <c r="B2" s="54" t="s">
        <v>7</v>
      </c>
      <c r="C2" s="54" t="s">
        <v>8</v>
      </c>
      <c r="D2" s="86" t="s">
        <v>545</v>
      </c>
      <c r="E2" s="56" t="s">
        <v>10</v>
      </c>
      <c r="F2" s="57" t="s">
        <v>7</v>
      </c>
      <c r="G2" s="57" t="s">
        <v>324</v>
      </c>
      <c r="H2" s="57" t="s">
        <v>411</v>
      </c>
      <c r="M2" s="166"/>
      <c r="N2" s="166"/>
      <c r="O2" s="166"/>
      <c r="P2" s="166"/>
      <c r="Q2" s="166"/>
      <c r="R2" s="166"/>
      <c r="S2" s="166"/>
      <c r="T2" s="1"/>
      <c r="U2" s="166"/>
      <c r="V2" s="166"/>
      <c r="W2" s="166"/>
      <c r="X2" s="184"/>
      <c r="Y2" s="179"/>
      <c r="Z2" s="169"/>
      <c r="AA2" s="169"/>
      <c r="AB2" s="169"/>
      <c r="AC2" s="169"/>
      <c r="AD2" s="169"/>
      <c r="AE2" s="169"/>
      <c r="AF2" s="169"/>
      <c r="AG2" s="169"/>
      <c r="AH2" s="169"/>
      <c r="AI2" s="169"/>
      <c r="AJ2" s="180"/>
      <c r="AK2" s="191"/>
    </row>
    <row r="3" spans="1:37" x14ac:dyDescent="0.2">
      <c r="A3" s="59">
        <v>1</v>
      </c>
      <c r="B3" s="39" t="s">
        <v>13</v>
      </c>
      <c r="C3" s="39">
        <v>1.1000000000000001</v>
      </c>
      <c r="D3" s="80" t="str">
        <f t="shared" ref="D3:D66" si="0">CONCATENATE(B3," ",C3)</f>
        <v>CAR 1.1</v>
      </c>
      <c r="E3" s="51" t="s">
        <v>394</v>
      </c>
      <c r="F3" s="40" t="s">
        <v>342</v>
      </c>
      <c r="G3" s="40">
        <v>7.2</v>
      </c>
      <c r="H3" s="40">
        <v>7</v>
      </c>
      <c r="J3" s="36" t="s">
        <v>396</v>
      </c>
      <c r="K3" s="40">
        <f>COUNTIF($E$3:$E$441,J3)</f>
        <v>31</v>
      </c>
      <c r="M3" s="67" t="str">
        <f>'Summary (Equivalent)'!M3</f>
        <v>Level</v>
      </c>
      <c r="N3" s="69" t="str">
        <f>'Summary (Equivalent)'!N3</f>
        <v>PO</v>
      </c>
      <c r="O3" s="69" t="str">
        <f>'Summary (Equivalent)'!O3</f>
        <v>PS</v>
      </c>
      <c r="P3" s="69" t="str">
        <f>'Summary (Equivalent)'!P3</f>
        <v>PW</v>
      </c>
      <c r="Q3" s="69" t="str">
        <f>'Summary (Equivalent)'!Q3</f>
        <v>RV</v>
      </c>
      <c r="R3" s="88" t="str">
        <f>'Summary (Equivalent)'!R3</f>
        <v>Total</v>
      </c>
      <c r="S3" s="88" t="str">
        <f>'Summary (Equivalent)'!S3</f>
        <v>%</v>
      </c>
      <c r="T3" s="1"/>
      <c r="U3" s="73" t="str">
        <f>'Summary (Applicable)'!U3</f>
        <v>Criteria</v>
      </c>
      <c r="V3" s="69" t="str">
        <f>'Summary (Applicable)'!V3</f>
        <v>Count</v>
      </c>
      <c r="W3" s="69" t="str">
        <f>'Summary (Applicable)'!W3</f>
        <v>%</v>
      </c>
      <c r="X3" s="185"/>
      <c r="Y3" s="203" t="str">
        <f>Tabla379[[#Headers],[Area]]</f>
        <v>Area</v>
      </c>
      <c r="Z3" s="204" t="str">
        <f>Tabla379[[#Headers],[Total]]</f>
        <v>Total</v>
      </c>
      <c r="AA3" s="202" t="s">
        <v>660</v>
      </c>
      <c r="AB3" s="202" t="str">
        <f>Tabla379[[#Headers],[%]]</f>
        <v>%</v>
      </c>
      <c r="AC3" s="71" t="s">
        <v>651</v>
      </c>
      <c r="AD3" s="71" t="str">
        <f>Tabla37[[#Headers],[%]]</f>
        <v>%</v>
      </c>
      <c r="AE3" s="71" t="s">
        <v>658</v>
      </c>
      <c r="AF3" s="71" t="str">
        <f>Tabla37[[#Headers],[%]]</f>
        <v>%</v>
      </c>
      <c r="AG3" s="89" t="s">
        <v>655</v>
      </c>
      <c r="AH3" s="89" t="str">
        <f>Tabla3[[#Headers],[%]]</f>
        <v>%</v>
      </c>
      <c r="AI3" s="89" t="s">
        <v>659</v>
      </c>
      <c r="AJ3" s="89" t="str">
        <f>Tabla3[[#Headers],[%]]</f>
        <v>%</v>
      </c>
      <c r="AK3" s="185"/>
    </row>
    <row r="4" spans="1:37" x14ac:dyDescent="0.2">
      <c r="A4" s="52">
        <v>1</v>
      </c>
      <c r="B4" s="40" t="s">
        <v>13</v>
      </c>
      <c r="C4" s="40">
        <v>1.1000000000000001</v>
      </c>
      <c r="D4" s="80" t="str">
        <f t="shared" si="0"/>
        <v>CAR 1.1</v>
      </c>
      <c r="E4" s="51" t="s">
        <v>394</v>
      </c>
      <c r="F4" s="40" t="s">
        <v>363</v>
      </c>
      <c r="G4" s="40">
        <v>3.2</v>
      </c>
      <c r="H4" s="40">
        <v>1</v>
      </c>
      <c r="J4" s="36" t="s">
        <v>394</v>
      </c>
      <c r="K4" s="40">
        <f t="shared" ref="K4:K5" si="1">COUNTIF($E$3:$E$441,J4)</f>
        <v>210</v>
      </c>
      <c r="M4" s="68">
        <f>'Summary (Equivalent)'!M4</f>
        <v>1</v>
      </c>
      <c r="N4" s="66">
        <f>'Summary (Equivalent)'!N4</f>
        <v>2</v>
      </c>
      <c r="O4" s="66">
        <f>'Summary (Equivalent)'!O4</f>
        <v>0</v>
      </c>
      <c r="P4" s="66">
        <f>'Summary (Equivalent)'!P4</f>
        <v>0</v>
      </c>
      <c r="Q4" s="66">
        <f>'Summary (Equivalent)'!Q4</f>
        <v>2</v>
      </c>
      <c r="R4" s="88">
        <f>'Summary (Equivalent)'!R4</f>
        <v>4</v>
      </c>
      <c r="S4" s="122">
        <f>'Summary (Equivalent)'!S4</f>
        <v>9.5238095238095233E-2</v>
      </c>
      <c r="T4" s="1"/>
      <c r="U4" s="182" t="s">
        <v>661</v>
      </c>
      <c r="V4" s="40">
        <f>R9</f>
        <v>15</v>
      </c>
      <c r="W4" s="183">
        <f>V4/42</f>
        <v>0.35714285714285715</v>
      </c>
      <c r="X4" s="186"/>
      <c r="Y4" s="198" t="str">
        <f>Tabla379[[#This Row],[Area]]</f>
        <v>CAR</v>
      </c>
      <c r="Z4" s="39">
        <f>Tabla379[[#This Row],[Total]]</f>
        <v>11</v>
      </c>
      <c r="AA4" s="39">
        <f>Tabla379[[#This Row],[Mapped]]</f>
        <v>1</v>
      </c>
      <c r="AB4" s="189">
        <f>$AA4/$Z4</f>
        <v>9.0909090909090912E-2</v>
      </c>
      <c r="AC4" s="66">
        <f>Tabla37[[#This Row],[Mapped]]</f>
        <v>5</v>
      </c>
      <c r="AD4" s="189">
        <f>$AC4/$Z4</f>
        <v>0.45454545454545453</v>
      </c>
      <c r="AE4" s="195">
        <f>AC4-AA4</f>
        <v>4</v>
      </c>
      <c r="AF4" s="196">
        <f>AD4-AB4</f>
        <v>0.36363636363636365</v>
      </c>
      <c r="AG4" s="66">
        <f>Tabla3[[#This Row],[Mapped]]</f>
        <v>5</v>
      </c>
      <c r="AH4" s="82">
        <f>Tabla3[[#This Row],[%]]</f>
        <v>0.45454545454545453</v>
      </c>
      <c r="AI4" s="197">
        <f>$AG4-$AC4</f>
        <v>0</v>
      </c>
      <c r="AJ4" s="196">
        <f>AH4-AD4</f>
        <v>0</v>
      </c>
      <c r="AK4" s="192"/>
    </row>
    <row r="5" spans="1:37" x14ac:dyDescent="0.2">
      <c r="A5" s="52">
        <v>2</v>
      </c>
      <c r="B5" s="40" t="s">
        <v>13</v>
      </c>
      <c r="C5" s="40">
        <v>2.1</v>
      </c>
      <c r="D5" s="80" t="str">
        <f t="shared" si="0"/>
        <v>CAR 2.1</v>
      </c>
      <c r="E5" s="51"/>
      <c r="F5" s="40"/>
      <c r="G5" s="40"/>
      <c r="H5" s="40"/>
      <c r="J5" s="36" t="s">
        <v>412</v>
      </c>
      <c r="K5" s="40">
        <f t="shared" si="1"/>
        <v>54</v>
      </c>
      <c r="M5" s="68">
        <f>'Summary (Equivalent)'!M5</f>
        <v>2</v>
      </c>
      <c r="N5" s="66">
        <f>'Summary (Equivalent)'!N5</f>
        <v>1</v>
      </c>
      <c r="O5" s="66">
        <f>'Summary (Equivalent)'!O5</f>
        <v>1</v>
      </c>
      <c r="P5" s="66">
        <f>'Summary (Equivalent)'!P5</f>
        <v>2</v>
      </c>
      <c r="Q5" s="66">
        <f>'Summary (Equivalent)'!Q5</f>
        <v>3</v>
      </c>
      <c r="R5" s="88">
        <f>'Summary (Equivalent)'!R5</f>
        <v>7</v>
      </c>
      <c r="S5" s="122">
        <f>'Summary (Equivalent)'!S5</f>
        <v>0.16666666666666666</v>
      </c>
      <c r="T5" s="1"/>
      <c r="U5" s="182" t="s">
        <v>662</v>
      </c>
      <c r="V5" s="40">
        <f>R21</f>
        <v>27</v>
      </c>
      <c r="W5" s="183">
        <f t="shared" ref="W5:W6" si="2">V5/42</f>
        <v>0.6428571428571429</v>
      </c>
      <c r="X5" s="186"/>
      <c r="Y5" s="198" t="str">
        <f>Tabla379[[#This Row],[Area]]</f>
        <v>CM</v>
      </c>
      <c r="Z5" s="39">
        <f>Tabla379[[#This Row],[Total]]</f>
        <v>7</v>
      </c>
      <c r="AA5" s="39">
        <f>Tabla379[[#This Row],[Mapped]]</f>
        <v>1</v>
      </c>
      <c r="AB5" s="189">
        <f t="shared" ref="AB5:AB34" si="3">$AA5/$Z5</f>
        <v>0.14285714285714285</v>
      </c>
      <c r="AC5" s="66">
        <f>Tabla37[[#This Row],[Mapped]]</f>
        <v>6</v>
      </c>
      <c r="AD5" s="189">
        <f t="shared" ref="AD5:AD34" si="4">$AC5/$Z5</f>
        <v>0.8571428571428571</v>
      </c>
      <c r="AE5" s="195">
        <f t="shared" ref="AE5:AE34" si="5">AC5-AA5</f>
        <v>5</v>
      </c>
      <c r="AF5" s="196">
        <f t="shared" ref="AF5:AF34" si="6">AD5-AB5</f>
        <v>0.71428571428571419</v>
      </c>
      <c r="AG5" s="66">
        <f>Tabla3[[#This Row],[Mapped]]</f>
        <v>7</v>
      </c>
      <c r="AH5" s="82">
        <f>Tabla3[[#This Row],[%]]</f>
        <v>1</v>
      </c>
      <c r="AI5" s="197">
        <f t="shared" ref="AI5:AI34" si="7">$AG5-$AC5</f>
        <v>1</v>
      </c>
      <c r="AJ5" s="196">
        <f t="shared" ref="AJ5:AJ34" si="8">AH5-AD5</f>
        <v>0.1428571428571429</v>
      </c>
      <c r="AK5" s="192"/>
    </row>
    <row r="6" spans="1:37" x14ac:dyDescent="0.2">
      <c r="A6" s="52">
        <v>2</v>
      </c>
      <c r="B6" s="40" t="s">
        <v>13</v>
      </c>
      <c r="C6" s="40">
        <v>2.2000000000000002</v>
      </c>
      <c r="D6" s="80" t="str">
        <f t="shared" si="0"/>
        <v>CAR 2.2</v>
      </c>
      <c r="E6" s="51" t="s">
        <v>396</v>
      </c>
      <c r="F6" s="40" t="s">
        <v>363</v>
      </c>
      <c r="G6" s="40">
        <v>3.2</v>
      </c>
      <c r="H6" s="40"/>
      <c r="M6" s="68">
        <f>'Summary (Equivalent)'!M6</f>
        <v>3</v>
      </c>
      <c r="N6" s="66">
        <f>'Summary (Equivalent)'!N6</f>
        <v>0</v>
      </c>
      <c r="O6" s="66">
        <f>'Summary (Equivalent)'!O6</f>
        <v>0</v>
      </c>
      <c r="P6" s="66">
        <f>'Summary (Equivalent)'!P6</f>
        <v>4</v>
      </c>
      <c r="Q6" s="66">
        <f>'Summary (Equivalent)'!Q6</f>
        <v>0</v>
      </c>
      <c r="R6" s="88">
        <f>'Summary (Equivalent)'!R6</f>
        <v>4</v>
      </c>
      <c r="S6" s="122">
        <f>'Summary (Equivalent)'!S6</f>
        <v>9.5238095238095233E-2</v>
      </c>
      <c r="T6" s="1"/>
      <c r="U6" s="121" t="s">
        <v>663</v>
      </c>
      <c r="V6" s="66">
        <f>R33</f>
        <v>39</v>
      </c>
      <c r="W6" s="183">
        <f t="shared" si="2"/>
        <v>0.9285714285714286</v>
      </c>
      <c r="X6" s="186"/>
      <c r="Y6" s="198" t="str">
        <f>Tabla379[[#This Row],[Area]]</f>
        <v>CONT</v>
      </c>
      <c r="Z6" s="39">
        <f>Tabla379[[#This Row],[Total]]</f>
        <v>7</v>
      </c>
      <c r="AA6" s="39">
        <f>Tabla379[[#This Row],[Mapped]]</f>
        <v>0</v>
      </c>
      <c r="AB6" s="189">
        <f t="shared" si="3"/>
        <v>0</v>
      </c>
      <c r="AC6" s="66">
        <f>Tabla37[[#This Row],[Mapped]]</f>
        <v>1</v>
      </c>
      <c r="AD6" s="189">
        <f t="shared" si="4"/>
        <v>0.14285714285714285</v>
      </c>
      <c r="AE6" s="195">
        <f t="shared" si="5"/>
        <v>1</v>
      </c>
      <c r="AF6" s="196">
        <f t="shared" si="6"/>
        <v>0.14285714285714285</v>
      </c>
      <c r="AG6" s="66">
        <f>Tabla3[[#This Row],[Mapped]]</f>
        <v>2</v>
      </c>
      <c r="AH6" s="82">
        <f>Tabla3[[#This Row],[%]]</f>
        <v>0.2857142857142857</v>
      </c>
      <c r="AI6" s="197">
        <f t="shared" si="7"/>
        <v>1</v>
      </c>
      <c r="AJ6" s="196">
        <f t="shared" si="8"/>
        <v>0.14285714285714285</v>
      </c>
      <c r="AK6" s="192"/>
    </row>
    <row r="7" spans="1:37" x14ac:dyDescent="0.2">
      <c r="A7" s="52">
        <v>3</v>
      </c>
      <c r="B7" s="40" t="s">
        <v>13</v>
      </c>
      <c r="C7" s="40">
        <v>3.1</v>
      </c>
      <c r="D7" s="80" t="str">
        <f t="shared" si="0"/>
        <v>CAR 3.1</v>
      </c>
      <c r="E7" s="51" t="s">
        <v>394</v>
      </c>
      <c r="F7" s="40" t="s">
        <v>363</v>
      </c>
      <c r="G7" s="40">
        <v>3.1</v>
      </c>
      <c r="H7" s="40">
        <v>1</v>
      </c>
      <c r="M7" s="68">
        <f>'Summary (Equivalent)'!M7</f>
        <v>4</v>
      </c>
      <c r="N7" s="66">
        <f>'Summary (Equivalent)'!N7</f>
        <v>0</v>
      </c>
      <c r="O7" s="66">
        <f>'Summary (Equivalent)'!O7</f>
        <v>0</v>
      </c>
      <c r="P7" s="66">
        <f>'Summary (Equivalent)'!P7</f>
        <v>0</v>
      </c>
      <c r="Q7" s="66">
        <f>'Summary (Equivalent)'!Q7</f>
        <v>0</v>
      </c>
      <c r="R7" s="88">
        <f>'Summary (Equivalent)'!R7</f>
        <v>0</v>
      </c>
      <c r="S7" s="122">
        <f>'Summary (Equivalent)'!S7</f>
        <v>0</v>
      </c>
      <c r="T7" s="1"/>
      <c r="U7" s="1"/>
      <c r="V7" s="11"/>
      <c r="W7" s="11"/>
      <c r="X7" s="187"/>
      <c r="Y7" s="198" t="str">
        <f>Tabla379[[#This Row],[Area]]</f>
        <v>DAR</v>
      </c>
      <c r="Z7" s="39">
        <f>Tabla379[[#This Row],[Total]]</f>
        <v>8</v>
      </c>
      <c r="AA7" s="39">
        <f>Tabla379[[#This Row],[Mapped]]</f>
        <v>0</v>
      </c>
      <c r="AB7" s="189">
        <f t="shared" si="3"/>
        <v>0</v>
      </c>
      <c r="AC7" s="66">
        <f>Tabla37[[#This Row],[Mapped]]</f>
        <v>2</v>
      </c>
      <c r="AD7" s="189">
        <f t="shared" si="4"/>
        <v>0.25</v>
      </c>
      <c r="AE7" s="195">
        <f t="shared" si="5"/>
        <v>2</v>
      </c>
      <c r="AF7" s="196">
        <f t="shared" si="6"/>
        <v>0.25</v>
      </c>
      <c r="AG7" s="66">
        <f>Tabla3[[#This Row],[Mapped]]</f>
        <v>2</v>
      </c>
      <c r="AH7" s="82">
        <f>Tabla3[[#This Row],[%]]</f>
        <v>0.25</v>
      </c>
      <c r="AI7" s="197">
        <f t="shared" si="7"/>
        <v>0</v>
      </c>
      <c r="AJ7" s="196">
        <f t="shared" si="8"/>
        <v>0</v>
      </c>
      <c r="AK7" s="192"/>
    </row>
    <row r="8" spans="1:37" x14ac:dyDescent="0.2">
      <c r="A8" s="52">
        <v>3</v>
      </c>
      <c r="B8" s="40" t="s">
        <v>13</v>
      </c>
      <c r="C8" s="40">
        <v>3.2</v>
      </c>
      <c r="D8" s="80" t="str">
        <f t="shared" si="0"/>
        <v>CAR 3.2</v>
      </c>
      <c r="E8" s="51"/>
      <c r="F8" s="40"/>
      <c r="G8" s="40"/>
      <c r="H8" s="40"/>
      <c r="M8" s="68">
        <f>'Summary (Equivalent)'!M8</f>
        <v>5</v>
      </c>
      <c r="N8" s="66">
        <f>'Summary (Equivalent)'!N8</f>
        <v>0</v>
      </c>
      <c r="O8" s="66">
        <f>'Summary (Equivalent)'!O8</f>
        <v>0</v>
      </c>
      <c r="P8" s="66">
        <f>'Summary (Equivalent)'!P8</f>
        <v>0</v>
      </c>
      <c r="Q8" s="66">
        <f>'Summary (Equivalent)'!Q8</f>
        <v>0</v>
      </c>
      <c r="R8" s="88">
        <f>'Summary (Equivalent)'!R8</f>
        <v>0</v>
      </c>
      <c r="S8" s="122">
        <f>'Summary (Equivalent)'!S8</f>
        <v>0</v>
      </c>
      <c r="T8" s="1"/>
      <c r="U8" s="1"/>
      <c r="V8" s="11"/>
      <c r="W8" s="11"/>
      <c r="X8" s="187"/>
      <c r="Y8" s="198" t="str">
        <f>Tabla379[[#This Row],[Area]]</f>
        <v>DM</v>
      </c>
      <c r="Z8" s="39">
        <f>Tabla379[[#This Row],[Total]]</f>
        <v>6</v>
      </c>
      <c r="AA8" s="39">
        <f>Tabla379[[#This Row],[Mapped]]</f>
        <v>0</v>
      </c>
      <c r="AB8" s="189">
        <f t="shared" si="3"/>
        <v>0</v>
      </c>
      <c r="AC8" s="66">
        <f>Tabla37[[#This Row],[Mapped]]</f>
        <v>4</v>
      </c>
      <c r="AD8" s="189">
        <f t="shared" si="4"/>
        <v>0.66666666666666663</v>
      </c>
      <c r="AE8" s="195">
        <f t="shared" si="5"/>
        <v>4</v>
      </c>
      <c r="AF8" s="196">
        <f t="shared" si="6"/>
        <v>0.66666666666666663</v>
      </c>
      <c r="AG8" s="66">
        <f>Tabla3[[#This Row],[Mapped]]</f>
        <v>5</v>
      </c>
      <c r="AH8" s="82">
        <f>Tabla3[[#This Row],[%]]</f>
        <v>0.83333333333333337</v>
      </c>
      <c r="AI8" s="197">
        <f>$AG8-$AC8</f>
        <v>1</v>
      </c>
      <c r="AJ8" s="196">
        <f t="shared" si="8"/>
        <v>0.16666666666666674</v>
      </c>
      <c r="AK8" s="192"/>
    </row>
    <row r="9" spans="1:37" x14ac:dyDescent="0.2">
      <c r="A9" s="52">
        <v>3</v>
      </c>
      <c r="B9" s="40" t="s">
        <v>13</v>
      </c>
      <c r="C9" s="40">
        <v>3.3</v>
      </c>
      <c r="D9" s="80" t="str">
        <f t="shared" si="0"/>
        <v>CAR 3.3</v>
      </c>
      <c r="E9" s="51"/>
      <c r="F9" s="40"/>
      <c r="G9" s="40"/>
      <c r="H9" s="40"/>
      <c r="M9" s="71" t="str">
        <f>'Summary (Equivalent)'!M9</f>
        <v>Done</v>
      </c>
      <c r="N9" s="71">
        <f>'Summary (Equivalent)'!N9</f>
        <v>3</v>
      </c>
      <c r="O9" s="71">
        <f>'Summary (Equivalent)'!O9</f>
        <v>1</v>
      </c>
      <c r="P9" s="71">
        <f>'Summary (Equivalent)'!P9</f>
        <v>6</v>
      </c>
      <c r="Q9" s="71">
        <f>'Summary (Equivalent)'!Q9</f>
        <v>5</v>
      </c>
      <c r="R9" s="71">
        <f>'Summary (Equivalent)'!R9</f>
        <v>15</v>
      </c>
      <c r="S9" s="71"/>
      <c r="T9" s="1"/>
      <c r="Y9" s="198" t="str">
        <f>Tabla379[[#This Row],[Area]]</f>
        <v>DQ</v>
      </c>
      <c r="Z9" s="39">
        <f>Tabla379[[#This Row],[Total]]</f>
        <v>7</v>
      </c>
      <c r="AA9" s="39">
        <f>Tabla379[[#This Row],[Mapped]]</f>
        <v>0</v>
      </c>
      <c r="AB9" s="189">
        <f t="shared" si="3"/>
        <v>0</v>
      </c>
      <c r="AC9" s="66">
        <f>Tabla37[[#This Row],[Mapped]]</f>
        <v>0</v>
      </c>
      <c r="AD9" s="189">
        <f t="shared" si="4"/>
        <v>0</v>
      </c>
      <c r="AE9" s="195">
        <f t="shared" si="5"/>
        <v>0</v>
      </c>
      <c r="AF9" s="196">
        <f t="shared" si="6"/>
        <v>0</v>
      </c>
      <c r="AG9" s="66">
        <f>Tabla3[[#This Row],[Mapped]]</f>
        <v>1</v>
      </c>
      <c r="AH9" s="82">
        <f>Tabla3[[#This Row],[%]]</f>
        <v>0.14285714285714285</v>
      </c>
      <c r="AI9" s="197">
        <f t="shared" si="7"/>
        <v>1</v>
      </c>
      <c r="AJ9" s="196">
        <f t="shared" si="8"/>
        <v>0.14285714285714285</v>
      </c>
      <c r="AK9" s="192"/>
    </row>
    <row r="10" spans="1:37" x14ac:dyDescent="0.2">
      <c r="A10" s="52">
        <v>3</v>
      </c>
      <c r="B10" s="40" t="s">
        <v>13</v>
      </c>
      <c r="C10" s="40">
        <v>3.4</v>
      </c>
      <c r="D10" s="80" t="str">
        <f t="shared" si="0"/>
        <v>CAR 3.4</v>
      </c>
      <c r="E10" s="51" t="s">
        <v>394</v>
      </c>
      <c r="F10" s="40" t="s">
        <v>363</v>
      </c>
      <c r="G10" s="40">
        <v>3.1</v>
      </c>
      <c r="H10" s="40">
        <v>1</v>
      </c>
      <c r="M10" s="89" t="str">
        <f>'Summary (Equivalent)'!M10</f>
        <v>Total</v>
      </c>
      <c r="N10" s="89">
        <f>'Summary (Equivalent)'!N10</f>
        <v>13</v>
      </c>
      <c r="O10" s="89">
        <f>'Summary (Equivalent)'!O10</f>
        <v>4</v>
      </c>
      <c r="P10" s="89">
        <f>'Summary (Equivalent)'!P10</f>
        <v>16</v>
      </c>
      <c r="Q10" s="89">
        <f>'Summary (Equivalent)'!Q10</f>
        <v>9</v>
      </c>
      <c r="R10" s="89">
        <f>'Summary (Equivalent)'!R10</f>
        <v>42</v>
      </c>
      <c r="S10" s="89"/>
      <c r="T10" s="1"/>
      <c r="Y10" s="198" t="str">
        <f>Tabla379[[#This Row],[Area]]</f>
        <v>ESAF</v>
      </c>
      <c r="Z10" s="39">
        <f>Tabla379[[#This Row],[Total]]</f>
        <v>8</v>
      </c>
      <c r="AA10" s="39">
        <f>Tabla379[[#This Row],[Mapped]]</f>
        <v>0</v>
      </c>
      <c r="AB10" s="189">
        <f t="shared" si="3"/>
        <v>0</v>
      </c>
      <c r="AC10" s="66">
        <f>Tabla37[[#This Row],[Mapped]]</f>
        <v>0</v>
      </c>
      <c r="AD10" s="189">
        <f t="shared" si="4"/>
        <v>0</v>
      </c>
      <c r="AE10" s="195">
        <f t="shared" si="5"/>
        <v>0</v>
      </c>
      <c r="AF10" s="196">
        <f t="shared" si="6"/>
        <v>0</v>
      </c>
      <c r="AG10" s="66">
        <f>Tabla3[[#This Row],[Mapped]]</f>
        <v>0</v>
      </c>
      <c r="AH10" s="82">
        <f>Tabla3[[#This Row],[%]]</f>
        <v>0</v>
      </c>
      <c r="AI10" s="197">
        <f t="shared" si="7"/>
        <v>0</v>
      </c>
      <c r="AJ10" s="196">
        <f t="shared" si="8"/>
        <v>0</v>
      </c>
      <c r="AK10" s="192"/>
    </row>
    <row r="11" spans="1:37" x14ac:dyDescent="0.2">
      <c r="A11" s="52">
        <v>3</v>
      </c>
      <c r="B11" s="40" t="s">
        <v>13</v>
      </c>
      <c r="C11" s="40">
        <v>3.5</v>
      </c>
      <c r="D11" s="80" t="str">
        <f t="shared" si="0"/>
        <v>CAR 3.5</v>
      </c>
      <c r="E11" s="51"/>
      <c r="F11" s="40"/>
      <c r="G11" s="40"/>
      <c r="H11" s="40"/>
      <c r="M11" s="70" t="str">
        <f>'Summary (Equivalent)'!M11</f>
        <v>Miss</v>
      </c>
      <c r="N11" s="70">
        <f>'Summary (Equivalent)'!N11</f>
        <v>10</v>
      </c>
      <c r="O11" s="70">
        <f>'Summary (Equivalent)'!O11</f>
        <v>3</v>
      </c>
      <c r="P11" s="70">
        <f>'Summary (Equivalent)'!P11</f>
        <v>10</v>
      </c>
      <c r="Q11" s="70">
        <f>'Summary (Equivalent)'!Q11</f>
        <v>4</v>
      </c>
      <c r="R11" s="70">
        <f>'Summary (Equivalent)'!R11</f>
        <v>27</v>
      </c>
      <c r="S11" s="70"/>
      <c r="Y11" s="198" t="str">
        <f>Tabla379[[#This Row],[Area]]</f>
        <v>ESEC</v>
      </c>
      <c r="Z11" s="39">
        <f>Tabla379[[#This Row],[Total]]</f>
        <v>9</v>
      </c>
      <c r="AA11" s="39">
        <f>Tabla379[[#This Row],[Mapped]]</f>
        <v>4</v>
      </c>
      <c r="AB11" s="189">
        <f t="shared" si="3"/>
        <v>0.44444444444444442</v>
      </c>
      <c r="AC11" s="66">
        <f>Tabla37[[#This Row],[Mapped]]</f>
        <v>9</v>
      </c>
      <c r="AD11" s="189">
        <f t="shared" si="4"/>
        <v>1</v>
      </c>
      <c r="AE11" s="195">
        <f t="shared" si="5"/>
        <v>5</v>
      </c>
      <c r="AF11" s="196">
        <f t="shared" si="6"/>
        <v>0.55555555555555558</v>
      </c>
      <c r="AG11" s="66">
        <f>Tabla3[[#This Row],[Mapped]]</f>
        <v>9</v>
      </c>
      <c r="AH11" s="82">
        <f>Tabla3[[#This Row],[%]]</f>
        <v>1</v>
      </c>
      <c r="AI11" s="197">
        <f t="shared" si="7"/>
        <v>0</v>
      </c>
      <c r="AJ11" s="196">
        <f t="shared" si="8"/>
        <v>0</v>
      </c>
      <c r="AK11" s="192"/>
    </row>
    <row r="12" spans="1:37" x14ac:dyDescent="0.2">
      <c r="A12" s="52">
        <v>4</v>
      </c>
      <c r="B12" s="40" t="s">
        <v>13</v>
      </c>
      <c r="C12" s="40">
        <v>4.0999999999999996</v>
      </c>
      <c r="D12" s="80" t="str">
        <f t="shared" si="0"/>
        <v>CAR 4.1</v>
      </c>
      <c r="E12" s="51" t="s">
        <v>394</v>
      </c>
      <c r="F12" s="40" t="s">
        <v>363</v>
      </c>
      <c r="G12" s="40">
        <v>3.1</v>
      </c>
      <c r="H12" s="40">
        <v>1</v>
      </c>
      <c r="U12" s="1"/>
      <c r="V12" s="11"/>
      <c r="W12" s="11"/>
      <c r="X12" s="187"/>
      <c r="Y12" s="198" t="str">
        <f>Tabla379[[#This Row],[Area]]</f>
        <v>EST</v>
      </c>
      <c r="Z12" s="39">
        <f>Tabla379[[#This Row],[Total]]</f>
        <v>6</v>
      </c>
      <c r="AA12" s="39">
        <f>Tabla379[[#This Row],[Mapped]]</f>
        <v>0</v>
      </c>
      <c r="AB12" s="189">
        <f t="shared" si="3"/>
        <v>0</v>
      </c>
      <c r="AC12" s="66">
        <f>Tabla37[[#This Row],[Mapped]]</f>
        <v>0</v>
      </c>
      <c r="AD12" s="189">
        <f t="shared" si="4"/>
        <v>0</v>
      </c>
      <c r="AE12" s="195">
        <f t="shared" si="5"/>
        <v>0</v>
      </c>
      <c r="AF12" s="196">
        <f t="shared" si="6"/>
        <v>0</v>
      </c>
      <c r="AG12" s="66">
        <f>Tabla3[[#This Row],[Mapped]]</f>
        <v>0</v>
      </c>
      <c r="AH12" s="82">
        <f>Tabla3[[#This Row],[%]]</f>
        <v>0</v>
      </c>
      <c r="AI12" s="197">
        <f t="shared" si="7"/>
        <v>0</v>
      </c>
      <c r="AJ12" s="196">
        <f t="shared" si="8"/>
        <v>0</v>
      </c>
      <c r="AK12" s="192"/>
    </row>
    <row r="13" spans="1:37" ht="15" customHeight="1" x14ac:dyDescent="0.2">
      <c r="A13" s="52">
        <v>4</v>
      </c>
      <c r="B13" s="40" t="s">
        <v>13</v>
      </c>
      <c r="C13" s="40">
        <v>4.0999999999999996</v>
      </c>
      <c r="D13" s="80" t="str">
        <f t="shared" si="0"/>
        <v>CAR 4.1</v>
      </c>
      <c r="E13" s="51" t="s">
        <v>394</v>
      </c>
      <c r="F13" s="40" t="s">
        <v>363</v>
      </c>
      <c r="G13" s="40">
        <v>3.2</v>
      </c>
      <c r="H13" s="40" t="s">
        <v>434</v>
      </c>
      <c r="M13" s="166" t="s">
        <v>652</v>
      </c>
      <c r="N13" s="166"/>
      <c r="O13" s="166"/>
      <c r="P13" s="166"/>
      <c r="Q13" s="166"/>
      <c r="R13" s="166"/>
      <c r="S13" s="166"/>
      <c r="U13" s="1"/>
      <c r="V13" s="11"/>
      <c r="W13" s="11"/>
      <c r="X13" s="187"/>
      <c r="Y13" s="198" t="str">
        <f>Tabla379[[#This Row],[Area]]</f>
        <v>EVW</v>
      </c>
      <c r="Z13" s="39">
        <f>Tabla379[[#This Row],[Total]]</f>
        <v>6</v>
      </c>
      <c r="AA13" s="39">
        <f>Tabla379[[#This Row],[Mapped]]</f>
        <v>0</v>
      </c>
      <c r="AB13" s="189">
        <f t="shared" si="3"/>
        <v>0</v>
      </c>
      <c r="AC13" s="66">
        <f>Tabla37[[#This Row],[Mapped]]</f>
        <v>0</v>
      </c>
      <c r="AD13" s="189">
        <f t="shared" si="4"/>
        <v>0</v>
      </c>
      <c r="AE13" s="195">
        <f t="shared" si="5"/>
        <v>0</v>
      </c>
      <c r="AF13" s="196">
        <f t="shared" si="6"/>
        <v>0</v>
      </c>
      <c r="AG13" s="66">
        <f>Tabla3[[#This Row],[Mapped]]</f>
        <v>0</v>
      </c>
      <c r="AH13" s="82">
        <f>Tabla3[[#This Row],[%]]</f>
        <v>0</v>
      </c>
      <c r="AI13" s="197">
        <f t="shared" si="7"/>
        <v>0</v>
      </c>
      <c r="AJ13" s="196">
        <f t="shared" si="8"/>
        <v>0</v>
      </c>
      <c r="AK13" s="192"/>
    </row>
    <row r="14" spans="1:37" x14ac:dyDescent="0.2">
      <c r="A14" s="52">
        <v>4</v>
      </c>
      <c r="B14" s="40" t="s">
        <v>13</v>
      </c>
      <c r="C14" s="40">
        <v>4.2</v>
      </c>
      <c r="D14" s="80" t="str">
        <f t="shared" si="0"/>
        <v>CAR 4.2</v>
      </c>
      <c r="E14" s="51"/>
      <c r="F14" s="40"/>
      <c r="G14" s="40"/>
      <c r="H14" s="40"/>
      <c r="M14" s="166"/>
      <c r="N14" s="166"/>
      <c r="O14" s="166"/>
      <c r="P14" s="166"/>
      <c r="Q14" s="166"/>
      <c r="R14" s="166"/>
      <c r="S14" s="166"/>
      <c r="T14" s="1"/>
      <c r="U14" s="1"/>
      <c r="V14" s="11"/>
      <c r="W14" s="11"/>
      <c r="X14" s="187"/>
      <c r="Y14" s="198" t="str">
        <f>Tabla379[[#This Row],[Area]]</f>
        <v>GOV</v>
      </c>
      <c r="Z14" s="39">
        <f>Tabla379[[#This Row],[Total]]</f>
        <v>8</v>
      </c>
      <c r="AA14" s="39">
        <f>Tabla379[[#This Row],[Mapped]]</f>
        <v>0</v>
      </c>
      <c r="AB14" s="189">
        <f t="shared" si="3"/>
        <v>0</v>
      </c>
      <c r="AC14" s="66">
        <f>Tabla37[[#This Row],[Mapped]]</f>
        <v>5</v>
      </c>
      <c r="AD14" s="189">
        <f t="shared" si="4"/>
        <v>0.625</v>
      </c>
      <c r="AE14" s="195">
        <f t="shared" si="5"/>
        <v>5</v>
      </c>
      <c r="AF14" s="196">
        <f t="shared" si="6"/>
        <v>0.625</v>
      </c>
      <c r="AG14" s="66">
        <f>Tabla3[[#This Row],[Mapped]]</f>
        <v>5</v>
      </c>
      <c r="AH14" s="82">
        <f>Tabla3[[#This Row],[%]]</f>
        <v>0.625</v>
      </c>
      <c r="AI14" s="197">
        <f t="shared" si="7"/>
        <v>0</v>
      </c>
      <c r="AJ14" s="196">
        <f t="shared" si="8"/>
        <v>0</v>
      </c>
      <c r="AK14" s="192"/>
    </row>
    <row r="15" spans="1:37" x14ac:dyDescent="0.2">
      <c r="A15" s="52">
        <v>5</v>
      </c>
      <c r="B15" s="40" t="s">
        <v>13</v>
      </c>
      <c r="C15" s="40">
        <v>5.0999999999999996</v>
      </c>
      <c r="D15" s="80" t="str">
        <f t="shared" si="0"/>
        <v>CAR 5.1</v>
      </c>
      <c r="E15" s="51"/>
      <c r="F15" s="40"/>
      <c r="G15" s="40"/>
      <c r="H15" s="40"/>
      <c r="M15" s="67" t="str">
        <f>'Summary (Applicable)'!M3</f>
        <v>Level</v>
      </c>
      <c r="N15" s="69" t="str">
        <f>'Summary (Applicable)'!N3</f>
        <v>PO</v>
      </c>
      <c r="O15" s="69" t="str">
        <f>'Summary (Applicable)'!O3</f>
        <v>PS</v>
      </c>
      <c r="P15" s="69" t="str">
        <f>'Summary (Applicable)'!P3</f>
        <v>PW</v>
      </c>
      <c r="Q15" s="69" t="str">
        <f>'Summary (Applicable)'!Q3</f>
        <v>RV</v>
      </c>
      <c r="R15" s="88" t="str">
        <f>'Summary (Applicable)'!R3</f>
        <v>Total</v>
      </c>
      <c r="S15" s="88" t="str">
        <f>'Summary (Applicable)'!S3</f>
        <v>%</v>
      </c>
      <c r="T15" s="1"/>
      <c r="U15" s="1"/>
      <c r="V15" s="11"/>
      <c r="W15" s="11"/>
      <c r="X15" s="187"/>
      <c r="Y15" s="198" t="str">
        <f>Tabla379[[#This Row],[Area]]</f>
        <v>II</v>
      </c>
      <c r="Z15" s="39">
        <f>Tabla379[[#This Row],[Total]]</f>
        <v>7</v>
      </c>
      <c r="AA15" s="39">
        <f>Tabla379[[#This Row],[Mapped]]</f>
        <v>0</v>
      </c>
      <c r="AB15" s="189">
        <f t="shared" si="3"/>
        <v>0</v>
      </c>
      <c r="AC15" s="66">
        <f>Tabla37[[#This Row],[Mapped]]</f>
        <v>2</v>
      </c>
      <c r="AD15" s="189">
        <f t="shared" si="4"/>
        <v>0.2857142857142857</v>
      </c>
      <c r="AE15" s="195">
        <f t="shared" si="5"/>
        <v>2</v>
      </c>
      <c r="AF15" s="196">
        <f t="shared" si="6"/>
        <v>0.2857142857142857</v>
      </c>
      <c r="AG15" s="66">
        <f>Tabla3[[#This Row],[Mapped]]</f>
        <v>2</v>
      </c>
      <c r="AH15" s="82">
        <f>Tabla3[[#This Row],[%]]</f>
        <v>0.2857142857142857</v>
      </c>
      <c r="AI15" s="197">
        <f t="shared" si="7"/>
        <v>0</v>
      </c>
      <c r="AJ15" s="196">
        <f t="shared" si="8"/>
        <v>0</v>
      </c>
      <c r="AK15" s="192"/>
    </row>
    <row r="16" spans="1:37" ht="15" customHeight="1" x14ac:dyDescent="0.2">
      <c r="A16" s="40">
        <v>1</v>
      </c>
      <c r="B16" s="40" t="s">
        <v>25</v>
      </c>
      <c r="C16" s="40">
        <v>1.1000000000000001</v>
      </c>
      <c r="D16" s="80" t="str">
        <f t="shared" si="0"/>
        <v>CM 1.1</v>
      </c>
      <c r="E16" s="51" t="s">
        <v>412</v>
      </c>
      <c r="F16" s="40" t="s">
        <v>337</v>
      </c>
      <c r="G16" s="40">
        <v>2.1</v>
      </c>
      <c r="H16" s="40">
        <v>1</v>
      </c>
      <c r="M16" s="68">
        <f>'Summary (Applicable)'!M4</f>
        <v>1</v>
      </c>
      <c r="N16" s="66">
        <f>'Summary (Applicable)'!N4</f>
        <v>2</v>
      </c>
      <c r="O16" s="66">
        <f>'Summary (Applicable)'!O4</f>
        <v>0</v>
      </c>
      <c r="P16" s="66">
        <f>'Summary (Applicable)'!P4</f>
        <v>0</v>
      </c>
      <c r="Q16" s="66">
        <f>'Summary (Applicable)'!Q4</f>
        <v>2</v>
      </c>
      <c r="R16" s="88">
        <f>'Summary (Applicable)'!R4</f>
        <v>4</v>
      </c>
      <c r="S16" s="122">
        <f>'Summary (Applicable)'!S4</f>
        <v>9.5238095238095233E-2</v>
      </c>
      <c r="T16" s="1"/>
      <c r="Y16" s="198" t="str">
        <f>Tabla379[[#This Row],[Area]]</f>
        <v>IRP</v>
      </c>
      <c r="Z16" s="39">
        <f>Tabla379[[#This Row],[Total]]</f>
        <v>6</v>
      </c>
      <c r="AA16" s="39">
        <f>Tabla379[[#This Row],[Mapped]]</f>
        <v>3</v>
      </c>
      <c r="AB16" s="189">
        <f t="shared" si="3"/>
        <v>0.5</v>
      </c>
      <c r="AC16" s="66">
        <f>Tabla37[[#This Row],[Mapped]]</f>
        <v>4</v>
      </c>
      <c r="AD16" s="189">
        <f t="shared" si="4"/>
        <v>0.66666666666666663</v>
      </c>
      <c r="AE16" s="195">
        <f t="shared" si="5"/>
        <v>1</v>
      </c>
      <c r="AF16" s="196">
        <f t="shared" si="6"/>
        <v>0.16666666666666663</v>
      </c>
      <c r="AG16" s="66">
        <f>Tabla3[[#This Row],[Mapped]]</f>
        <v>4</v>
      </c>
      <c r="AH16" s="82">
        <f>Tabla3[[#This Row],[%]]</f>
        <v>0.66666666666666663</v>
      </c>
      <c r="AI16" s="197">
        <f t="shared" si="7"/>
        <v>0</v>
      </c>
      <c r="AJ16" s="196">
        <f t="shared" si="8"/>
        <v>0</v>
      </c>
      <c r="AK16" s="192"/>
    </row>
    <row r="17" spans="1:37" x14ac:dyDescent="0.2">
      <c r="A17" s="40">
        <v>2</v>
      </c>
      <c r="B17" s="40" t="s">
        <v>25</v>
      </c>
      <c r="C17" s="40">
        <v>2.1</v>
      </c>
      <c r="D17" s="80" t="str">
        <f t="shared" si="0"/>
        <v>CM 2.1</v>
      </c>
      <c r="E17" s="51" t="s">
        <v>394</v>
      </c>
      <c r="F17" s="40" t="s">
        <v>321</v>
      </c>
      <c r="G17" s="40">
        <v>1.2</v>
      </c>
      <c r="H17" s="40">
        <v>4</v>
      </c>
      <c r="M17" s="68">
        <f>'Summary (Applicable)'!M5</f>
        <v>2</v>
      </c>
      <c r="N17" s="66">
        <f>'Summary (Applicable)'!N5</f>
        <v>1</v>
      </c>
      <c r="O17" s="66">
        <f>'Summary (Applicable)'!O5</f>
        <v>2</v>
      </c>
      <c r="P17" s="66">
        <f>'Summary (Applicable)'!P5</f>
        <v>3</v>
      </c>
      <c r="Q17" s="66">
        <f>'Summary (Applicable)'!Q5</f>
        <v>5</v>
      </c>
      <c r="R17" s="88">
        <f>'Summary (Applicable)'!R5</f>
        <v>11</v>
      </c>
      <c r="S17" s="122">
        <f>'Summary (Applicable)'!S5</f>
        <v>0.26190476190476192</v>
      </c>
      <c r="T17" s="1"/>
      <c r="Y17" s="198" t="str">
        <f>Tabla379[[#This Row],[Area]]</f>
        <v>MC</v>
      </c>
      <c r="Z17" s="39">
        <f>Tabla379[[#This Row],[Total]]</f>
        <v>10</v>
      </c>
      <c r="AA17" s="39">
        <f>Tabla379[[#This Row],[Mapped]]</f>
        <v>0</v>
      </c>
      <c r="AB17" s="189">
        <f t="shared" si="3"/>
        <v>0</v>
      </c>
      <c r="AC17" s="66">
        <f>Tabla37[[#This Row],[Mapped]]</f>
        <v>2</v>
      </c>
      <c r="AD17" s="189">
        <f t="shared" si="4"/>
        <v>0.2</v>
      </c>
      <c r="AE17" s="195">
        <f t="shared" si="5"/>
        <v>2</v>
      </c>
      <c r="AF17" s="196">
        <f t="shared" si="6"/>
        <v>0.2</v>
      </c>
      <c r="AG17" s="66">
        <f>Tabla3[[#This Row],[Mapped]]</f>
        <v>2</v>
      </c>
      <c r="AH17" s="82">
        <f>Tabla3[[#This Row],[%]]</f>
        <v>0.2</v>
      </c>
      <c r="AI17" s="197">
        <f t="shared" si="7"/>
        <v>0</v>
      </c>
      <c r="AJ17" s="196">
        <f t="shared" si="8"/>
        <v>0</v>
      </c>
      <c r="AK17" s="192"/>
    </row>
    <row r="18" spans="1:37" x14ac:dyDescent="0.2">
      <c r="A18" s="40">
        <v>2</v>
      </c>
      <c r="B18" s="40" t="s">
        <v>25</v>
      </c>
      <c r="C18" s="40">
        <v>2.1</v>
      </c>
      <c r="D18" s="80" t="str">
        <f t="shared" si="0"/>
        <v>CM 2.1</v>
      </c>
      <c r="E18" s="51" t="s">
        <v>412</v>
      </c>
      <c r="F18" s="40" t="s">
        <v>321</v>
      </c>
      <c r="G18" s="40">
        <v>2.1</v>
      </c>
      <c r="H18" s="40">
        <v>7</v>
      </c>
      <c r="M18" s="68">
        <f>'Summary (Applicable)'!M6</f>
        <v>3</v>
      </c>
      <c r="N18" s="66">
        <f>'Summary (Applicable)'!N6</f>
        <v>1</v>
      </c>
      <c r="O18" s="66">
        <f>'Summary (Applicable)'!O6</f>
        <v>0</v>
      </c>
      <c r="P18" s="66">
        <f>'Summary (Applicable)'!P6</f>
        <v>9</v>
      </c>
      <c r="Q18" s="66">
        <f>'Summary (Applicable)'!Q6</f>
        <v>2</v>
      </c>
      <c r="R18" s="88">
        <f>'Summary (Applicable)'!R6</f>
        <v>12</v>
      </c>
      <c r="S18" s="122">
        <f>'Summary (Applicable)'!S6</f>
        <v>0.2857142857142857</v>
      </c>
      <c r="T18" s="1"/>
      <c r="Y18" s="198" t="str">
        <f>Tabla379[[#This Row],[Area]]</f>
        <v>MPM</v>
      </c>
      <c r="Z18" s="39">
        <f>Tabla379[[#This Row],[Total]]</f>
        <v>22</v>
      </c>
      <c r="AA18" s="39">
        <f>Tabla379[[#This Row],[Mapped]]</f>
        <v>0</v>
      </c>
      <c r="AB18" s="189">
        <f t="shared" si="3"/>
        <v>0</v>
      </c>
      <c r="AC18" s="66">
        <f>Tabla37[[#This Row],[Mapped]]</f>
        <v>2</v>
      </c>
      <c r="AD18" s="189">
        <f t="shared" si="4"/>
        <v>9.0909090909090912E-2</v>
      </c>
      <c r="AE18" s="195">
        <f t="shared" si="5"/>
        <v>2</v>
      </c>
      <c r="AF18" s="196">
        <f t="shared" si="6"/>
        <v>9.0909090909090912E-2</v>
      </c>
      <c r="AG18" s="66">
        <f>Tabla3[[#This Row],[Mapped]]</f>
        <v>2</v>
      </c>
      <c r="AH18" s="82">
        <f>Tabla3[[#This Row],[%]]</f>
        <v>9.0909090909090912E-2</v>
      </c>
      <c r="AI18" s="197">
        <f t="shared" si="7"/>
        <v>0</v>
      </c>
      <c r="AJ18" s="196">
        <f t="shared" si="8"/>
        <v>0</v>
      </c>
      <c r="AK18" s="192"/>
    </row>
    <row r="19" spans="1:37" x14ac:dyDescent="0.2">
      <c r="A19" s="40">
        <v>2</v>
      </c>
      <c r="B19" s="40" t="s">
        <v>25</v>
      </c>
      <c r="C19" s="40">
        <v>2.1</v>
      </c>
      <c r="D19" s="80" t="str">
        <f t="shared" si="0"/>
        <v>CM 2.1</v>
      </c>
      <c r="E19" s="51" t="s">
        <v>412</v>
      </c>
      <c r="F19" s="40" t="s">
        <v>337</v>
      </c>
      <c r="G19" s="40">
        <v>1.1000000000000001</v>
      </c>
      <c r="H19" s="40">
        <v>1</v>
      </c>
      <c r="M19" s="68">
        <f>'Summary (Applicable)'!M7</f>
        <v>4</v>
      </c>
      <c r="N19" s="66">
        <f>'Summary (Applicable)'!N7</f>
        <v>0</v>
      </c>
      <c r="O19" s="66">
        <f>'Summary (Applicable)'!O7</f>
        <v>0</v>
      </c>
      <c r="P19" s="66">
        <f>'Summary (Applicable)'!P7</f>
        <v>0</v>
      </c>
      <c r="Q19" s="66">
        <f>'Summary (Applicable)'!Q7</f>
        <v>0</v>
      </c>
      <c r="R19" s="88">
        <f>'Summary (Applicable)'!R7</f>
        <v>0</v>
      </c>
      <c r="S19" s="122">
        <f>'Summary (Applicable)'!S7</f>
        <v>0</v>
      </c>
      <c r="T19" s="1"/>
      <c r="Y19" s="198" t="str">
        <f>Tabla379[[#This Row],[Area]]</f>
        <v>MST</v>
      </c>
      <c r="Z19" s="39">
        <f>Tabla379[[#This Row],[Total]]</f>
        <v>10</v>
      </c>
      <c r="AA19" s="39">
        <f>Tabla379[[#This Row],[Mapped]]</f>
        <v>3</v>
      </c>
      <c r="AB19" s="189">
        <f t="shared" si="3"/>
        <v>0.3</v>
      </c>
      <c r="AC19" s="66">
        <f>Tabla37[[#This Row],[Mapped]]</f>
        <v>9</v>
      </c>
      <c r="AD19" s="189">
        <f t="shared" si="4"/>
        <v>0.9</v>
      </c>
      <c r="AE19" s="195">
        <f t="shared" si="5"/>
        <v>6</v>
      </c>
      <c r="AF19" s="196">
        <f t="shared" si="6"/>
        <v>0.60000000000000009</v>
      </c>
      <c r="AG19" s="66">
        <f>Tabla3[[#This Row],[Mapped]]</f>
        <v>9</v>
      </c>
      <c r="AH19" s="82">
        <f>Tabla3[[#This Row],[%]]</f>
        <v>0.9</v>
      </c>
      <c r="AI19" s="197">
        <f t="shared" si="7"/>
        <v>0</v>
      </c>
      <c r="AJ19" s="196">
        <f t="shared" si="8"/>
        <v>0</v>
      </c>
      <c r="AK19" s="192"/>
    </row>
    <row r="20" spans="1:37" x14ac:dyDescent="0.2">
      <c r="A20" s="40">
        <v>2</v>
      </c>
      <c r="B20" s="40" t="s">
        <v>25</v>
      </c>
      <c r="C20" s="40">
        <v>2.2000000000000002</v>
      </c>
      <c r="D20" s="80" t="str">
        <f t="shared" si="0"/>
        <v>CM 2.2</v>
      </c>
      <c r="E20" s="51" t="s">
        <v>394</v>
      </c>
      <c r="F20" s="40" t="s">
        <v>342</v>
      </c>
      <c r="G20" s="40">
        <v>1.3</v>
      </c>
      <c r="H20" s="40">
        <v>1</v>
      </c>
      <c r="M20" s="68">
        <f>'Summary (Applicable)'!M8</f>
        <v>5</v>
      </c>
      <c r="N20" s="66">
        <f>'Summary (Applicable)'!N8</f>
        <v>0</v>
      </c>
      <c r="O20" s="66">
        <f>'Summary (Applicable)'!O8</f>
        <v>0</v>
      </c>
      <c r="P20" s="66">
        <f>'Summary (Applicable)'!P8</f>
        <v>0</v>
      </c>
      <c r="Q20" s="66">
        <f>'Summary (Applicable)'!Q8</f>
        <v>0</v>
      </c>
      <c r="R20" s="88">
        <f>'Summary (Applicable)'!R8</f>
        <v>0</v>
      </c>
      <c r="S20" s="122">
        <f>'Summary (Applicable)'!S8</f>
        <v>0</v>
      </c>
      <c r="T20" s="1"/>
      <c r="Y20" s="198" t="str">
        <f>Tabla379[[#This Row],[Area]]</f>
        <v>OT</v>
      </c>
      <c r="Z20" s="39">
        <f>Tabla379[[#This Row],[Total]]</f>
        <v>9</v>
      </c>
      <c r="AA20" s="39">
        <f>Tabla379[[#This Row],[Mapped]]</f>
        <v>0</v>
      </c>
      <c r="AB20" s="189">
        <f t="shared" si="3"/>
        <v>0</v>
      </c>
      <c r="AC20" s="66">
        <f>Tabla37[[#This Row],[Mapped]]</f>
        <v>8</v>
      </c>
      <c r="AD20" s="189">
        <f t="shared" si="4"/>
        <v>0.88888888888888884</v>
      </c>
      <c r="AE20" s="195">
        <f t="shared" si="5"/>
        <v>8</v>
      </c>
      <c r="AF20" s="196">
        <f t="shared" si="6"/>
        <v>0.88888888888888884</v>
      </c>
      <c r="AG20" s="66">
        <f>Tabla3[[#This Row],[Mapped]]</f>
        <v>9</v>
      </c>
      <c r="AH20" s="82">
        <f>Tabla3[[#This Row],[%]]</f>
        <v>1</v>
      </c>
      <c r="AI20" s="197">
        <f t="shared" si="7"/>
        <v>1</v>
      </c>
      <c r="AJ20" s="196">
        <f t="shared" si="8"/>
        <v>0.11111111111111116</v>
      </c>
      <c r="AK20" s="192"/>
    </row>
    <row r="21" spans="1:37" x14ac:dyDescent="0.2">
      <c r="A21" s="40">
        <v>2</v>
      </c>
      <c r="B21" s="40" t="s">
        <v>25</v>
      </c>
      <c r="C21" s="40">
        <v>2.2000000000000002</v>
      </c>
      <c r="D21" s="80" t="str">
        <f t="shared" si="0"/>
        <v>CM 2.2</v>
      </c>
      <c r="E21" s="51" t="s">
        <v>394</v>
      </c>
      <c r="F21" s="40" t="s">
        <v>342</v>
      </c>
      <c r="G21" s="40">
        <v>4.0999999999999996</v>
      </c>
      <c r="H21" s="40">
        <v>4</v>
      </c>
      <c r="M21" s="71" t="str">
        <f>'Summary (Applicable)'!M9</f>
        <v>Done</v>
      </c>
      <c r="N21" s="71">
        <f>'Summary (Applicable)'!N9</f>
        <v>4</v>
      </c>
      <c r="O21" s="71">
        <f>'Summary (Applicable)'!O9</f>
        <v>2</v>
      </c>
      <c r="P21" s="71">
        <f>'Summary (Applicable)'!P9</f>
        <v>12</v>
      </c>
      <c r="Q21" s="71">
        <f>'Summary (Applicable)'!Q9</f>
        <v>9</v>
      </c>
      <c r="R21" s="71">
        <f>'Summary (Applicable)'!R9</f>
        <v>27</v>
      </c>
      <c r="S21" s="71"/>
      <c r="T21" s="1"/>
      <c r="Y21" s="198" t="str">
        <f>Tabla379[[#This Row],[Area]]</f>
        <v>PAD</v>
      </c>
      <c r="Z21" s="39">
        <f>Tabla379[[#This Row],[Total]]</f>
        <v>10</v>
      </c>
      <c r="AA21" s="39">
        <f>Tabla379[[#This Row],[Mapped]]</f>
        <v>0</v>
      </c>
      <c r="AB21" s="189">
        <f t="shared" si="3"/>
        <v>0</v>
      </c>
      <c r="AC21" s="66">
        <f>Tabla37[[#This Row],[Mapped]]</f>
        <v>2</v>
      </c>
      <c r="AD21" s="189">
        <f t="shared" si="4"/>
        <v>0.2</v>
      </c>
      <c r="AE21" s="195">
        <f t="shared" si="5"/>
        <v>2</v>
      </c>
      <c r="AF21" s="196">
        <f t="shared" si="6"/>
        <v>0.2</v>
      </c>
      <c r="AG21" s="66">
        <f>Tabla3[[#This Row],[Mapped]]</f>
        <v>3</v>
      </c>
      <c r="AH21" s="82">
        <f>Tabla3[[#This Row],[%]]</f>
        <v>0.3</v>
      </c>
      <c r="AI21" s="197">
        <f t="shared" si="7"/>
        <v>1</v>
      </c>
      <c r="AJ21" s="196">
        <f t="shared" si="8"/>
        <v>9.9999999999999978E-2</v>
      </c>
      <c r="AK21" s="192"/>
    </row>
    <row r="22" spans="1:37" x14ac:dyDescent="0.2">
      <c r="A22" s="40">
        <v>2</v>
      </c>
      <c r="B22" s="40" t="s">
        <v>25</v>
      </c>
      <c r="C22" s="40">
        <v>2.2000000000000002</v>
      </c>
      <c r="D22" s="80" t="str">
        <f t="shared" si="0"/>
        <v>CM 2.2</v>
      </c>
      <c r="E22" s="51" t="s">
        <v>394</v>
      </c>
      <c r="F22" s="40" t="s">
        <v>342</v>
      </c>
      <c r="G22" s="40">
        <v>4.2</v>
      </c>
      <c r="H22" s="40" t="s">
        <v>473</v>
      </c>
      <c r="M22" s="89" t="str">
        <f>'Summary (Applicable)'!M10</f>
        <v>Total</v>
      </c>
      <c r="N22" s="89">
        <f>'Summary (Applicable)'!N10</f>
        <v>13</v>
      </c>
      <c r="O22" s="89">
        <f>'Summary (Applicable)'!O10</f>
        <v>4</v>
      </c>
      <c r="P22" s="89">
        <f>'Summary (Applicable)'!P10</f>
        <v>16</v>
      </c>
      <c r="Q22" s="89">
        <f>'Summary (Applicable)'!Q10</f>
        <v>9</v>
      </c>
      <c r="R22" s="89">
        <f>'Summary (Applicable)'!R10</f>
        <v>42</v>
      </c>
      <c r="S22" s="89"/>
      <c r="T22" s="1"/>
      <c r="Y22" s="198" t="str">
        <f>Tabla379[[#This Row],[Area]]</f>
        <v>PCM</v>
      </c>
      <c r="Z22" s="39">
        <f>Tabla379[[#This Row],[Total]]</f>
        <v>12</v>
      </c>
      <c r="AA22" s="39">
        <f>Tabla379[[#This Row],[Mapped]]</f>
        <v>0</v>
      </c>
      <c r="AB22" s="189">
        <f t="shared" si="3"/>
        <v>0</v>
      </c>
      <c r="AC22" s="66">
        <f>Tabla37[[#This Row],[Mapped]]</f>
        <v>5</v>
      </c>
      <c r="AD22" s="189">
        <f t="shared" si="4"/>
        <v>0.41666666666666669</v>
      </c>
      <c r="AE22" s="195">
        <f t="shared" si="5"/>
        <v>5</v>
      </c>
      <c r="AF22" s="196">
        <f t="shared" si="6"/>
        <v>0.41666666666666669</v>
      </c>
      <c r="AG22" s="66">
        <f>Tabla3[[#This Row],[Mapped]]</f>
        <v>7</v>
      </c>
      <c r="AH22" s="82">
        <f>Tabla3[[#This Row],[%]]</f>
        <v>0.58333333333333337</v>
      </c>
      <c r="AI22" s="197">
        <f t="shared" si="7"/>
        <v>2</v>
      </c>
      <c r="AJ22" s="196">
        <f t="shared" si="8"/>
        <v>0.16666666666666669</v>
      </c>
      <c r="AK22" s="192"/>
    </row>
    <row r="23" spans="1:37" x14ac:dyDescent="0.2">
      <c r="A23" s="40">
        <v>2</v>
      </c>
      <c r="B23" s="40" t="s">
        <v>25</v>
      </c>
      <c r="C23" s="40">
        <v>2.2000000000000002</v>
      </c>
      <c r="D23" s="80" t="str">
        <f t="shared" si="0"/>
        <v>CM 2.2</v>
      </c>
      <c r="E23" s="51" t="s">
        <v>394</v>
      </c>
      <c r="F23" s="40" t="s">
        <v>342</v>
      </c>
      <c r="G23" s="40">
        <v>9.1999999999999993</v>
      </c>
      <c r="H23" s="40">
        <v>1</v>
      </c>
      <c r="M23" s="70" t="str">
        <f>'Summary (Applicable)'!M11</f>
        <v>Miss</v>
      </c>
      <c r="N23" s="70">
        <f>'Summary (Applicable)'!N11</f>
        <v>9</v>
      </c>
      <c r="O23" s="70">
        <f>'Summary (Applicable)'!O11</f>
        <v>2</v>
      </c>
      <c r="P23" s="70">
        <f>'Summary (Applicable)'!P11</f>
        <v>4</v>
      </c>
      <c r="Q23" s="70">
        <f>'Summary (Applicable)'!Q11</f>
        <v>0</v>
      </c>
      <c r="R23" s="70">
        <f>'Summary (Applicable)'!R11</f>
        <v>15</v>
      </c>
      <c r="S23" s="70"/>
      <c r="Y23" s="198" t="str">
        <f>Tabla379[[#This Row],[Area]]</f>
        <v>PI</v>
      </c>
      <c r="Z23" s="39">
        <f>Tabla379[[#This Row],[Total]]</f>
        <v>10</v>
      </c>
      <c r="AA23" s="39">
        <f>Tabla379[[#This Row],[Mapped]]</f>
        <v>0</v>
      </c>
      <c r="AB23" s="189">
        <f t="shared" si="3"/>
        <v>0</v>
      </c>
      <c r="AC23" s="66">
        <f>Tabla37[[#This Row],[Mapped]]</f>
        <v>3</v>
      </c>
      <c r="AD23" s="189">
        <f t="shared" si="4"/>
        <v>0.3</v>
      </c>
      <c r="AE23" s="195">
        <f t="shared" si="5"/>
        <v>3</v>
      </c>
      <c r="AF23" s="196">
        <f t="shared" si="6"/>
        <v>0.3</v>
      </c>
      <c r="AG23" s="66">
        <f>Tabla3[[#This Row],[Mapped]]</f>
        <v>6</v>
      </c>
      <c r="AH23" s="82">
        <f>Tabla3[[#This Row],[%]]</f>
        <v>0.6</v>
      </c>
      <c r="AI23" s="197">
        <f t="shared" si="7"/>
        <v>3</v>
      </c>
      <c r="AJ23" s="196">
        <f t="shared" si="8"/>
        <v>0.3</v>
      </c>
      <c r="AK23" s="192"/>
    </row>
    <row r="24" spans="1:37" x14ac:dyDescent="0.2">
      <c r="A24" s="40">
        <v>2</v>
      </c>
      <c r="B24" s="40" t="s">
        <v>25</v>
      </c>
      <c r="C24" s="40">
        <v>2.2999999999999998</v>
      </c>
      <c r="D24" s="80" t="str">
        <f t="shared" si="0"/>
        <v>CM 2.3</v>
      </c>
      <c r="E24" s="51" t="s">
        <v>394</v>
      </c>
      <c r="F24" s="40" t="s">
        <v>337</v>
      </c>
      <c r="G24" s="40">
        <v>3.2</v>
      </c>
      <c r="H24" s="40" t="s">
        <v>461</v>
      </c>
      <c r="Y24" s="198" t="str">
        <f>Tabla379[[#This Row],[Area]]</f>
        <v>PLAN</v>
      </c>
      <c r="Z24" s="39">
        <f>Tabla379[[#This Row],[Total]]</f>
        <v>15</v>
      </c>
      <c r="AA24" s="39">
        <f>Tabla379[[#This Row],[Mapped]]</f>
        <v>0</v>
      </c>
      <c r="AB24" s="189">
        <f t="shared" si="3"/>
        <v>0</v>
      </c>
      <c r="AC24" s="66">
        <f>Tabla37[[#This Row],[Mapped]]</f>
        <v>3</v>
      </c>
      <c r="AD24" s="189">
        <f t="shared" si="4"/>
        <v>0.2</v>
      </c>
      <c r="AE24" s="195">
        <f t="shared" si="5"/>
        <v>3</v>
      </c>
      <c r="AF24" s="196">
        <f t="shared" si="6"/>
        <v>0.2</v>
      </c>
      <c r="AG24" s="66">
        <f>Tabla3[[#This Row],[Mapped]]</f>
        <v>4</v>
      </c>
      <c r="AH24" s="82">
        <f>Tabla3[[#This Row],[%]]</f>
        <v>0.26666666666666666</v>
      </c>
      <c r="AI24" s="197">
        <f t="shared" si="7"/>
        <v>1</v>
      </c>
      <c r="AJ24" s="196">
        <f t="shared" si="8"/>
        <v>6.6666666666666652E-2</v>
      </c>
      <c r="AK24" s="192"/>
    </row>
    <row r="25" spans="1:37" ht="15" customHeight="1" x14ac:dyDescent="0.2">
      <c r="A25" s="40">
        <v>2</v>
      </c>
      <c r="B25" s="40" t="s">
        <v>25</v>
      </c>
      <c r="C25" s="40">
        <v>2.2999999999999998</v>
      </c>
      <c r="D25" s="80" t="str">
        <f t="shared" si="0"/>
        <v>CM 2.3</v>
      </c>
      <c r="E25" s="51" t="s">
        <v>394</v>
      </c>
      <c r="F25" s="40" t="s">
        <v>342</v>
      </c>
      <c r="G25" s="40">
        <v>9.1999999999999993</v>
      </c>
      <c r="H25" s="40" t="s">
        <v>458</v>
      </c>
      <c r="M25" s="166" t="s">
        <v>653</v>
      </c>
      <c r="N25" s="166"/>
      <c r="O25" s="166"/>
      <c r="P25" s="166"/>
      <c r="Q25" s="166"/>
      <c r="R25" s="166"/>
      <c r="S25" s="166"/>
      <c r="Y25" s="198" t="str">
        <f>Tabla379[[#This Row],[Area]]</f>
        <v>PQA</v>
      </c>
      <c r="Z25" s="39">
        <f>Tabla379[[#This Row],[Total]]</f>
        <v>6</v>
      </c>
      <c r="AA25" s="39">
        <f>Tabla379[[#This Row],[Mapped]]</f>
        <v>0</v>
      </c>
      <c r="AB25" s="189">
        <f t="shared" si="3"/>
        <v>0</v>
      </c>
      <c r="AC25" s="66">
        <f>Tabla37[[#This Row],[Mapped]]</f>
        <v>3</v>
      </c>
      <c r="AD25" s="189">
        <f t="shared" si="4"/>
        <v>0.5</v>
      </c>
      <c r="AE25" s="195">
        <f t="shared" si="5"/>
        <v>3</v>
      </c>
      <c r="AF25" s="196">
        <f t="shared" si="6"/>
        <v>0.5</v>
      </c>
      <c r="AG25" s="66">
        <f>Tabla3[[#This Row],[Mapped]]</f>
        <v>3</v>
      </c>
      <c r="AH25" s="82">
        <f>Tabla3[[#This Row],[%]]</f>
        <v>0.5</v>
      </c>
      <c r="AI25" s="197">
        <f t="shared" si="7"/>
        <v>0</v>
      </c>
      <c r="AJ25" s="196">
        <f t="shared" si="8"/>
        <v>0</v>
      </c>
      <c r="AK25" s="192"/>
    </row>
    <row r="26" spans="1:37" x14ac:dyDescent="0.2">
      <c r="A26" s="39">
        <v>2</v>
      </c>
      <c r="B26" s="39" t="s">
        <v>25</v>
      </c>
      <c r="C26" s="39">
        <v>2.2999999999999998</v>
      </c>
      <c r="D26" s="80" t="str">
        <f t="shared" si="0"/>
        <v>CM 2.3</v>
      </c>
      <c r="E26" s="51" t="s">
        <v>412</v>
      </c>
      <c r="F26" s="40" t="s">
        <v>337</v>
      </c>
      <c r="G26" s="40">
        <v>1.1000000000000001</v>
      </c>
      <c r="H26" s="40">
        <v>5</v>
      </c>
      <c r="M26" s="166"/>
      <c r="N26" s="166"/>
      <c r="O26" s="166"/>
      <c r="P26" s="166"/>
      <c r="Q26" s="166"/>
      <c r="R26" s="166"/>
      <c r="S26" s="166"/>
      <c r="Y26" s="198" t="str">
        <f>Tabla379[[#This Row],[Area]]</f>
        <v>PR</v>
      </c>
      <c r="Z26" s="39">
        <f>Tabla379[[#This Row],[Total]]</f>
        <v>6</v>
      </c>
      <c r="AA26" s="39">
        <f>Tabla379[[#This Row],[Mapped]]</f>
        <v>1</v>
      </c>
      <c r="AB26" s="189">
        <f t="shared" si="3"/>
        <v>0.16666666666666666</v>
      </c>
      <c r="AC26" s="66">
        <f>Tabla37[[#This Row],[Mapped]]</f>
        <v>5</v>
      </c>
      <c r="AD26" s="189">
        <f t="shared" si="4"/>
        <v>0.83333333333333337</v>
      </c>
      <c r="AE26" s="195">
        <f t="shared" si="5"/>
        <v>4</v>
      </c>
      <c r="AF26" s="196">
        <f t="shared" si="6"/>
        <v>0.66666666666666674</v>
      </c>
      <c r="AG26" s="66">
        <f>Tabla3[[#This Row],[Mapped]]</f>
        <v>5</v>
      </c>
      <c r="AH26" s="82">
        <f>Tabla3[[#This Row],[%]]</f>
        <v>0.83333333333333337</v>
      </c>
      <c r="AI26" s="197">
        <f t="shared" si="7"/>
        <v>0</v>
      </c>
      <c r="AJ26" s="196">
        <f t="shared" si="8"/>
        <v>0</v>
      </c>
      <c r="AK26" s="192"/>
    </row>
    <row r="27" spans="1:37" x14ac:dyDescent="0.2">
      <c r="A27" s="40">
        <v>2</v>
      </c>
      <c r="B27" s="40" t="s">
        <v>25</v>
      </c>
      <c r="C27" s="40">
        <v>2.2999999999999998</v>
      </c>
      <c r="D27" s="80" t="str">
        <f t="shared" si="0"/>
        <v>CM 2.3</v>
      </c>
      <c r="E27" s="51" t="s">
        <v>412</v>
      </c>
      <c r="F27" s="40" t="s">
        <v>342</v>
      </c>
      <c r="G27" s="40">
        <v>9.1</v>
      </c>
      <c r="H27" s="40">
        <v>1</v>
      </c>
      <c r="M27" s="67" t="str">
        <f>'Summary (Adaptable)'!M3</f>
        <v>Level</v>
      </c>
      <c r="N27" s="69" t="str">
        <f>'Summary (Adaptable)'!N3</f>
        <v>PO</v>
      </c>
      <c r="O27" s="69" t="str">
        <f>'Summary (Adaptable)'!O3</f>
        <v>PS</v>
      </c>
      <c r="P27" s="69" t="str">
        <f>'Summary (Adaptable)'!P3</f>
        <v>PW</v>
      </c>
      <c r="Q27" s="69" t="str">
        <f>'Summary (Adaptable)'!Q3</f>
        <v>RV</v>
      </c>
      <c r="R27" s="88" t="str">
        <f>'Summary (Adaptable)'!R3</f>
        <v>Total</v>
      </c>
      <c r="S27" s="88" t="str">
        <f>'Summary (Adaptable)'!S3</f>
        <v>%</v>
      </c>
      <c r="Y27" s="198" t="str">
        <f>Tabla379[[#This Row],[Area]]</f>
        <v>RDM</v>
      </c>
      <c r="Z27" s="39">
        <f>Tabla379[[#This Row],[Total]]</f>
        <v>13</v>
      </c>
      <c r="AA27" s="39">
        <f>Tabla379[[#This Row],[Mapped]]</f>
        <v>0</v>
      </c>
      <c r="AB27" s="189">
        <f t="shared" si="3"/>
        <v>0</v>
      </c>
      <c r="AC27" s="66">
        <f>Tabla37[[#This Row],[Mapped]]</f>
        <v>5</v>
      </c>
      <c r="AD27" s="189">
        <f t="shared" si="4"/>
        <v>0.38461538461538464</v>
      </c>
      <c r="AE27" s="195">
        <f t="shared" si="5"/>
        <v>5</v>
      </c>
      <c r="AF27" s="196">
        <f t="shared" si="6"/>
        <v>0.38461538461538464</v>
      </c>
      <c r="AG27" s="66">
        <f>Tabla3[[#This Row],[Mapped]]</f>
        <v>8</v>
      </c>
      <c r="AH27" s="82">
        <f>Tabla3[[#This Row],[%]]</f>
        <v>0.61538461538461542</v>
      </c>
      <c r="AI27" s="197">
        <f t="shared" si="7"/>
        <v>3</v>
      </c>
      <c r="AJ27" s="196">
        <f t="shared" si="8"/>
        <v>0.23076923076923078</v>
      </c>
      <c r="AK27" s="192"/>
    </row>
    <row r="28" spans="1:37" x14ac:dyDescent="0.2">
      <c r="A28" s="40">
        <v>2</v>
      </c>
      <c r="B28" s="40" t="s">
        <v>25</v>
      </c>
      <c r="C28" s="40">
        <v>2.2999999999999998</v>
      </c>
      <c r="D28" s="80" t="str">
        <f t="shared" si="0"/>
        <v>CM 2.3</v>
      </c>
      <c r="E28" s="51" t="s">
        <v>412</v>
      </c>
      <c r="F28" s="40" t="s">
        <v>342</v>
      </c>
      <c r="G28" s="40">
        <v>9.1999999999999993</v>
      </c>
      <c r="H28" s="40">
        <v>3</v>
      </c>
      <c r="M28" s="68">
        <f>'Summary (Adaptable)'!M4</f>
        <v>1</v>
      </c>
      <c r="N28" s="66">
        <f>'Summary (Adaptable)'!N4</f>
        <v>2</v>
      </c>
      <c r="O28" s="66">
        <f>'Summary (Adaptable)'!O4</f>
        <v>0</v>
      </c>
      <c r="P28" s="66">
        <f>'Summary (Adaptable)'!P4</f>
        <v>0</v>
      </c>
      <c r="Q28" s="66">
        <f>'Summary (Adaptable)'!Q4</f>
        <v>2</v>
      </c>
      <c r="R28" s="88">
        <f>'Summary (Adaptable)'!R4</f>
        <v>4</v>
      </c>
      <c r="S28" s="122">
        <f>'Summary (Adaptable)'!S4</f>
        <v>9.5238095238095233E-2</v>
      </c>
      <c r="Y28" s="198" t="str">
        <f>Tabla379[[#This Row],[Area]]</f>
        <v>RSK</v>
      </c>
      <c r="Z28" s="39">
        <f>Tabla379[[#This Row],[Total]]</f>
        <v>8</v>
      </c>
      <c r="AA28" s="39">
        <f>Tabla379[[#This Row],[Mapped]]</f>
        <v>0</v>
      </c>
      <c r="AB28" s="189">
        <f t="shared" si="3"/>
        <v>0</v>
      </c>
      <c r="AC28" s="66">
        <f>Tabla37[[#This Row],[Mapped]]</f>
        <v>7</v>
      </c>
      <c r="AD28" s="189">
        <f t="shared" si="4"/>
        <v>0.875</v>
      </c>
      <c r="AE28" s="195">
        <f t="shared" si="5"/>
        <v>7</v>
      </c>
      <c r="AF28" s="196">
        <f t="shared" si="6"/>
        <v>0.875</v>
      </c>
      <c r="AG28" s="66">
        <f>Tabla3[[#This Row],[Mapped]]</f>
        <v>7</v>
      </c>
      <c r="AH28" s="82">
        <f>Tabla3[[#This Row],[%]]</f>
        <v>0.875</v>
      </c>
      <c r="AI28" s="197">
        <f t="shared" si="7"/>
        <v>0</v>
      </c>
      <c r="AJ28" s="196">
        <f t="shared" si="8"/>
        <v>0</v>
      </c>
      <c r="AK28" s="192"/>
    </row>
    <row r="29" spans="1:37" x14ac:dyDescent="0.2">
      <c r="A29" s="40">
        <v>2</v>
      </c>
      <c r="B29" s="40" t="s">
        <v>25</v>
      </c>
      <c r="C29" s="40">
        <v>2.4</v>
      </c>
      <c r="D29" s="80" t="str">
        <f t="shared" si="0"/>
        <v>CM 2.4</v>
      </c>
      <c r="E29" s="51" t="s">
        <v>394</v>
      </c>
      <c r="F29" s="40" t="s">
        <v>321</v>
      </c>
      <c r="G29" s="40">
        <v>3.2</v>
      </c>
      <c r="H29" s="40" t="s">
        <v>440</v>
      </c>
      <c r="M29" s="68">
        <f>'Summary (Adaptable)'!M5</f>
        <v>2</v>
      </c>
      <c r="N29" s="66">
        <f>'Summary (Adaptable)'!N5</f>
        <v>5</v>
      </c>
      <c r="O29" s="66">
        <f>'Summary (Adaptable)'!O5</f>
        <v>4</v>
      </c>
      <c r="P29" s="66">
        <f>'Summary (Adaptable)'!P5</f>
        <v>5</v>
      </c>
      <c r="Q29" s="66">
        <f>'Summary (Adaptable)'!Q5</f>
        <v>5</v>
      </c>
      <c r="R29" s="88">
        <f>'Summary (Adaptable)'!R5</f>
        <v>19</v>
      </c>
      <c r="S29" s="122">
        <f>'Summary (Adaptable)'!S5</f>
        <v>0.45238095238095238</v>
      </c>
      <c r="Y29" s="198" t="str">
        <f>Tabla379[[#This Row],[Area]]</f>
        <v>SAM</v>
      </c>
      <c r="Z29" s="39">
        <f>Tabla379[[#This Row],[Total]]</f>
        <v>12</v>
      </c>
      <c r="AA29" s="39">
        <f>Tabla379[[#This Row],[Mapped]]</f>
        <v>2</v>
      </c>
      <c r="AB29" s="189">
        <f t="shared" si="3"/>
        <v>0.16666666666666666</v>
      </c>
      <c r="AC29" s="66">
        <f>Tabla37[[#This Row],[Mapped]]</f>
        <v>5</v>
      </c>
      <c r="AD29" s="189">
        <f t="shared" si="4"/>
        <v>0.41666666666666669</v>
      </c>
      <c r="AE29" s="195">
        <f t="shared" si="5"/>
        <v>3</v>
      </c>
      <c r="AF29" s="196">
        <f t="shared" si="6"/>
        <v>0.25</v>
      </c>
      <c r="AG29" s="66">
        <f>Tabla3[[#This Row],[Mapped]]</f>
        <v>5</v>
      </c>
      <c r="AH29" s="82">
        <f>Tabla3[[#This Row],[%]]</f>
        <v>0.41666666666666669</v>
      </c>
      <c r="AI29" s="197">
        <f t="shared" si="7"/>
        <v>0</v>
      </c>
      <c r="AJ29" s="196">
        <f t="shared" si="8"/>
        <v>0</v>
      </c>
      <c r="AK29" s="192"/>
    </row>
    <row r="30" spans="1:37" x14ac:dyDescent="0.2">
      <c r="A30" s="40">
        <v>2</v>
      </c>
      <c r="B30" s="40" t="s">
        <v>25</v>
      </c>
      <c r="C30" s="40">
        <v>2.4</v>
      </c>
      <c r="D30" s="80" t="str">
        <f t="shared" si="0"/>
        <v>CM 2.4</v>
      </c>
      <c r="E30" s="51" t="s">
        <v>394</v>
      </c>
      <c r="F30" s="40" t="s">
        <v>337</v>
      </c>
      <c r="G30" s="40">
        <v>1.1000000000000001</v>
      </c>
      <c r="H30" s="40" t="s">
        <v>434</v>
      </c>
      <c r="M30" s="68">
        <f>'Summary (Adaptable)'!M6</f>
        <v>3</v>
      </c>
      <c r="N30" s="66">
        <f>'Summary (Adaptable)'!N6</f>
        <v>4</v>
      </c>
      <c r="O30" s="66">
        <f>'Summary (Adaptable)'!O6</f>
        <v>0</v>
      </c>
      <c r="P30" s="66">
        <f>'Summary (Adaptable)'!P6</f>
        <v>10</v>
      </c>
      <c r="Q30" s="66">
        <f>'Summary (Adaptable)'!Q6</f>
        <v>2</v>
      </c>
      <c r="R30" s="88">
        <f>'Summary (Adaptable)'!R6</f>
        <v>16</v>
      </c>
      <c r="S30" s="122">
        <f>'Summary (Adaptable)'!S6</f>
        <v>0.38095238095238093</v>
      </c>
      <c r="Y30" s="198" t="str">
        <f>Tabla379[[#This Row],[Area]]</f>
        <v>SDM</v>
      </c>
      <c r="Z30" s="39">
        <f>Tabla379[[#This Row],[Total]]</f>
        <v>8</v>
      </c>
      <c r="AA30" s="39">
        <f>Tabla379[[#This Row],[Mapped]]</f>
        <v>0</v>
      </c>
      <c r="AB30" s="189">
        <f t="shared" si="3"/>
        <v>0</v>
      </c>
      <c r="AC30" s="66">
        <f>Tabla37[[#This Row],[Mapped]]</f>
        <v>1</v>
      </c>
      <c r="AD30" s="189">
        <f t="shared" si="4"/>
        <v>0.125</v>
      </c>
      <c r="AE30" s="195">
        <f t="shared" si="5"/>
        <v>1</v>
      </c>
      <c r="AF30" s="196">
        <f t="shared" si="6"/>
        <v>0.125</v>
      </c>
      <c r="AG30" s="66">
        <f>Tabla3[[#This Row],[Mapped]]</f>
        <v>1</v>
      </c>
      <c r="AH30" s="82">
        <f>Tabla3[[#This Row],[%]]</f>
        <v>0.125</v>
      </c>
      <c r="AI30" s="197">
        <f t="shared" si="7"/>
        <v>0</v>
      </c>
      <c r="AJ30" s="196">
        <f t="shared" si="8"/>
        <v>0</v>
      </c>
      <c r="AK30" s="192"/>
    </row>
    <row r="31" spans="1:37" x14ac:dyDescent="0.2">
      <c r="A31" s="40">
        <v>2</v>
      </c>
      <c r="B31" s="40" t="s">
        <v>25</v>
      </c>
      <c r="C31" s="40">
        <v>2.4</v>
      </c>
      <c r="D31" s="80" t="str">
        <f t="shared" si="0"/>
        <v>CM 2.4</v>
      </c>
      <c r="E31" s="51" t="s">
        <v>394</v>
      </c>
      <c r="F31" s="40" t="s">
        <v>337</v>
      </c>
      <c r="G31" s="40">
        <v>3.2</v>
      </c>
      <c r="H31" s="40">
        <v>3</v>
      </c>
      <c r="M31" s="68">
        <f>'Summary (Adaptable)'!M7</f>
        <v>4</v>
      </c>
      <c r="N31" s="66">
        <f>'Summary (Adaptable)'!N7</f>
        <v>0</v>
      </c>
      <c r="O31" s="66">
        <f>'Summary (Adaptable)'!O7</f>
        <v>0</v>
      </c>
      <c r="P31" s="66">
        <f>'Summary (Adaptable)'!P7</f>
        <v>0</v>
      </c>
      <c r="Q31" s="66">
        <f>'Summary (Adaptable)'!Q7</f>
        <v>0</v>
      </c>
      <c r="R31" s="88">
        <f>'Summary (Adaptable)'!R7</f>
        <v>0</v>
      </c>
      <c r="S31" s="122">
        <f>'Summary (Adaptable)'!S7</f>
        <v>0</v>
      </c>
      <c r="Y31" s="198" t="str">
        <f>Tabla379[[#This Row],[Area]]</f>
        <v>STSM</v>
      </c>
      <c r="Z31" s="39">
        <f>Tabla379[[#This Row],[Total]]</f>
        <v>5</v>
      </c>
      <c r="AA31" s="39">
        <f>Tabla379[[#This Row],[Mapped]]</f>
        <v>0</v>
      </c>
      <c r="AB31" s="189">
        <f t="shared" si="3"/>
        <v>0</v>
      </c>
      <c r="AC31" s="66">
        <f>Tabla37[[#This Row],[Mapped]]</f>
        <v>1</v>
      </c>
      <c r="AD31" s="189">
        <f t="shared" si="4"/>
        <v>0.2</v>
      </c>
      <c r="AE31" s="195">
        <f t="shared" si="5"/>
        <v>1</v>
      </c>
      <c r="AF31" s="196">
        <f t="shared" si="6"/>
        <v>0.2</v>
      </c>
      <c r="AG31" s="66">
        <f>Tabla3[[#This Row],[Mapped]]</f>
        <v>1</v>
      </c>
      <c r="AH31" s="82">
        <f>Tabla3[[#This Row],[%]]</f>
        <v>0.2</v>
      </c>
      <c r="AI31" s="197">
        <f t="shared" si="7"/>
        <v>0</v>
      </c>
      <c r="AJ31" s="196">
        <f t="shared" si="8"/>
        <v>0</v>
      </c>
      <c r="AK31" s="192"/>
    </row>
    <row r="32" spans="1:37" x14ac:dyDescent="0.2">
      <c r="A32" s="39">
        <v>2</v>
      </c>
      <c r="B32" s="39" t="s">
        <v>25</v>
      </c>
      <c r="C32" s="39">
        <v>2.4</v>
      </c>
      <c r="D32" s="80" t="str">
        <f t="shared" si="0"/>
        <v>CM 2.4</v>
      </c>
      <c r="E32" s="51" t="s">
        <v>394</v>
      </c>
      <c r="F32" s="40" t="s">
        <v>342</v>
      </c>
      <c r="G32" s="40">
        <v>4.2</v>
      </c>
      <c r="H32" s="40">
        <v>5</v>
      </c>
      <c r="M32" s="68">
        <f>'Summary (Adaptable)'!M8</f>
        <v>5</v>
      </c>
      <c r="N32" s="66">
        <f>'Summary (Adaptable)'!N8</f>
        <v>0</v>
      </c>
      <c r="O32" s="66">
        <f>'Summary (Adaptable)'!O8</f>
        <v>0</v>
      </c>
      <c r="P32" s="66">
        <f>'Summary (Adaptable)'!P8</f>
        <v>0</v>
      </c>
      <c r="Q32" s="66">
        <f>'Summary (Adaptable)'!Q8</f>
        <v>0</v>
      </c>
      <c r="R32" s="88">
        <f>'Summary (Adaptable)'!R8</f>
        <v>0</v>
      </c>
      <c r="S32" s="122">
        <f>'Summary (Adaptable)'!S8</f>
        <v>0</v>
      </c>
      <c r="Y32" s="198" t="str">
        <f>Tabla379[[#This Row],[Area]]</f>
        <v>TS</v>
      </c>
      <c r="Z32" s="39">
        <f>Tabla379[[#This Row],[Total]]</f>
        <v>10</v>
      </c>
      <c r="AA32" s="39">
        <f>Tabla379[[#This Row],[Mapped]]</f>
        <v>2</v>
      </c>
      <c r="AB32" s="189">
        <f t="shared" si="3"/>
        <v>0.2</v>
      </c>
      <c r="AC32" s="66">
        <f>Tabla37[[#This Row],[Mapped]]</f>
        <v>10</v>
      </c>
      <c r="AD32" s="189">
        <f t="shared" si="4"/>
        <v>1</v>
      </c>
      <c r="AE32" s="195">
        <f t="shared" si="5"/>
        <v>8</v>
      </c>
      <c r="AF32" s="196">
        <f t="shared" si="6"/>
        <v>0.8</v>
      </c>
      <c r="AG32" s="66">
        <f>Tabla3[[#This Row],[Mapped]]</f>
        <v>10</v>
      </c>
      <c r="AH32" s="82">
        <f>Tabla3[[#This Row],[%]]</f>
        <v>1</v>
      </c>
      <c r="AI32" s="197">
        <f t="shared" si="7"/>
        <v>0</v>
      </c>
      <c r="AJ32" s="196">
        <f t="shared" si="8"/>
        <v>0</v>
      </c>
      <c r="AK32" s="192"/>
    </row>
    <row r="33" spans="1:37" x14ac:dyDescent="0.2">
      <c r="A33" s="40">
        <v>2</v>
      </c>
      <c r="B33" s="40" t="s">
        <v>25</v>
      </c>
      <c r="C33" s="40">
        <v>2.4</v>
      </c>
      <c r="D33" s="80" t="str">
        <f t="shared" si="0"/>
        <v>CM 2.4</v>
      </c>
      <c r="E33" s="51" t="s">
        <v>394</v>
      </c>
      <c r="F33" s="40" t="s">
        <v>342</v>
      </c>
      <c r="G33" s="40">
        <v>6.1</v>
      </c>
      <c r="H33" s="40">
        <v>2</v>
      </c>
      <c r="M33" s="71" t="str">
        <f>'Summary (Adaptable)'!M9</f>
        <v>Done</v>
      </c>
      <c r="N33" s="71">
        <f>'Summary (Adaptable)'!N9</f>
        <v>11</v>
      </c>
      <c r="O33" s="71">
        <f>'Summary (Adaptable)'!O9</f>
        <v>4</v>
      </c>
      <c r="P33" s="71">
        <f>'Summary (Adaptable)'!P9</f>
        <v>15</v>
      </c>
      <c r="Q33" s="71">
        <f>'Summary (Adaptable)'!Q9</f>
        <v>9</v>
      </c>
      <c r="R33" s="71">
        <f>'Summary (Adaptable)'!R9</f>
        <v>39</v>
      </c>
      <c r="S33" s="71"/>
      <c r="Y33" s="198" t="str">
        <f>Tabla379[[#This Row],[Area]]</f>
        <v>VV</v>
      </c>
      <c r="Z33" s="39">
        <f>Tabla379[[#This Row],[Total]]</f>
        <v>7</v>
      </c>
      <c r="AA33" s="39">
        <f>Tabla379[[#This Row],[Mapped]]</f>
        <v>4</v>
      </c>
      <c r="AB33" s="189">
        <f t="shared" si="3"/>
        <v>0.5714285714285714</v>
      </c>
      <c r="AC33" s="66">
        <f>Tabla37[[#This Row],[Mapped]]</f>
        <v>7</v>
      </c>
      <c r="AD33" s="189">
        <f t="shared" si="4"/>
        <v>1</v>
      </c>
      <c r="AE33" s="195">
        <f t="shared" si="5"/>
        <v>3</v>
      </c>
      <c r="AF33" s="196">
        <f t="shared" si="6"/>
        <v>0.4285714285714286</v>
      </c>
      <c r="AG33" s="66">
        <f>Tabla3[[#This Row],[Mapped]]</f>
        <v>7</v>
      </c>
      <c r="AH33" s="82">
        <f>Tabla3[[#This Row],[%]]</f>
        <v>1</v>
      </c>
      <c r="AI33" s="197">
        <f t="shared" si="7"/>
        <v>0</v>
      </c>
      <c r="AJ33" s="196">
        <f t="shared" si="8"/>
        <v>0</v>
      </c>
      <c r="AK33" s="192"/>
    </row>
    <row r="34" spans="1:37" x14ac:dyDescent="0.2">
      <c r="A34" s="40">
        <v>2</v>
      </c>
      <c r="B34" s="40" t="s">
        <v>25</v>
      </c>
      <c r="C34" s="40">
        <v>2.4</v>
      </c>
      <c r="D34" s="80" t="str">
        <f t="shared" si="0"/>
        <v>CM 2.4</v>
      </c>
      <c r="E34" s="51" t="s">
        <v>412</v>
      </c>
      <c r="F34" s="40" t="s">
        <v>321</v>
      </c>
      <c r="G34" s="40">
        <v>5.0999999999999996</v>
      </c>
      <c r="H34" s="40">
        <v>8</v>
      </c>
      <c r="M34" s="89" t="str">
        <f>'Summary (Adaptable)'!M10</f>
        <v>Total</v>
      </c>
      <c r="N34" s="89">
        <f>'Summary (Adaptable)'!N10</f>
        <v>13</v>
      </c>
      <c r="O34" s="89">
        <f>'Summary (Adaptable)'!O10</f>
        <v>4</v>
      </c>
      <c r="P34" s="89">
        <f>'Summary (Adaptable)'!P10</f>
        <v>16</v>
      </c>
      <c r="Q34" s="89">
        <f>'Summary (Adaptable)'!Q10</f>
        <v>9</v>
      </c>
      <c r="R34" s="89">
        <f>'Summary (Adaptable)'!R10</f>
        <v>42</v>
      </c>
      <c r="S34" s="89"/>
      <c r="Y34" s="198" t="str">
        <f>Tabla379[[#This Row],[Area]]</f>
        <v>WE</v>
      </c>
      <c r="Z34" s="39">
        <f>Tabla379[[#This Row],[Total]]</f>
        <v>7</v>
      </c>
      <c r="AA34" s="39">
        <f>Tabla379[[#This Row],[Mapped]]</f>
        <v>0</v>
      </c>
      <c r="AB34" s="189">
        <f t="shared" si="3"/>
        <v>0</v>
      </c>
      <c r="AC34" s="66">
        <f>Tabla37[[#This Row],[Mapped]]</f>
        <v>0</v>
      </c>
      <c r="AD34" s="189">
        <f t="shared" si="4"/>
        <v>0</v>
      </c>
      <c r="AE34" s="195">
        <f t="shared" si="5"/>
        <v>0</v>
      </c>
      <c r="AF34" s="196">
        <f t="shared" si="6"/>
        <v>0</v>
      </c>
      <c r="AG34" s="66">
        <f>Tabla3[[#This Row],[Mapped]]</f>
        <v>1</v>
      </c>
      <c r="AH34" s="82">
        <f>Tabla3[[#This Row],[%]]</f>
        <v>0.14285714285714285</v>
      </c>
      <c r="AI34" s="197">
        <f t="shared" si="7"/>
        <v>1</v>
      </c>
      <c r="AJ34" s="196">
        <f t="shared" si="8"/>
        <v>0.14285714285714285</v>
      </c>
      <c r="AK34" s="192"/>
    </row>
    <row r="35" spans="1:37" ht="15.75" x14ac:dyDescent="0.25">
      <c r="A35" s="40">
        <v>2</v>
      </c>
      <c r="B35" s="40" t="s">
        <v>25</v>
      </c>
      <c r="C35" s="40">
        <v>2.5</v>
      </c>
      <c r="D35" s="80" t="str">
        <f t="shared" si="0"/>
        <v>CM 2.5</v>
      </c>
      <c r="E35" s="51" t="s">
        <v>396</v>
      </c>
      <c r="F35" s="40" t="s">
        <v>337</v>
      </c>
      <c r="G35" s="40">
        <v>3.1</v>
      </c>
      <c r="H35" s="40"/>
      <c r="M35" s="70" t="str">
        <f>'Summary (Adaptable)'!M11</f>
        <v>Miss</v>
      </c>
      <c r="N35" s="70">
        <f>'Summary (Adaptable)'!N11</f>
        <v>2</v>
      </c>
      <c r="O35" s="70">
        <f>'Summary (Adaptable)'!O11</f>
        <v>0</v>
      </c>
      <c r="P35" s="70">
        <f>'Summary (Adaptable)'!P11</f>
        <v>1</v>
      </c>
      <c r="Q35" s="70">
        <f>'Summary (Adaptable)'!Q11</f>
        <v>0</v>
      </c>
      <c r="R35" s="70">
        <f>'Summary (Adaptable)'!R11</f>
        <v>3</v>
      </c>
      <c r="S35" s="70"/>
      <c r="Y35" s="194"/>
      <c r="Z35"/>
      <c r="AA35"/>
      <c r="AB35"/>
      <c r="AC35"/>
      <c r="AD35"/>
      <c r="AE35"/>
      <c r="AF35"/>
    </row>
    <row r="36" spans="1:37" ht="15" customHeight="1" x14ac:dyDescent="0.25">
      <c r="A36" s="40">
        <v>2</v>
      </c>
      <c r="B36" s="40" t="s">
        <v>25</v>
      </c>
      <c r="C36" s="40">
        <v>2.5</v>
      </c>
      <c r="D36" s="80" t="str">
        <f t="shared" si="0"/>
        <v>CM 2.5</v>
      </c>
      <c r="E36" s="51" t="s">
        <v>394</v>
      </c>
      <c r="F36" s="40" t="s">
        <v>321</v>
      </c>
      <c r="G36" s="40">
        <v>5.0999999999999996</v>
      </c>
      <c r="H36" s="40">
        <v>4</v>
      </c>
      <c r="Y36" s="176" t="s">
        <v>639</v>
      </c>
      <c r="Z36" s="177"/>
      <c r="AA36" s="177"/>
      <c r="AB36" s="177"/>
      <c r="AC36" s="177"/>
      <c r="AD36" s="177"/>
      <c r="AE36" s="177"/>
      <c r="AF36" s="177"/>
      <c r="AG36" s="177"/>
      <c r="AH36" s="177"/>
      <c r="AI36" s="177"/>
      <c r="AJ36" s="178"/>
      <c r="AK36" s="191"/>
    </row>
    <row r="37" spans="1:37" ht="15" customHeight="1" x14ac:dyDescent="0.25">
      <c r="A37" s="40">
        <v>2</v>
      </c>
      <c r="B37" s="40" t="s">
        <v>25</v>
      </c>
      <c r="C37" s="40">
        <v>2.5</v>
      </c>
      <c r="D37" s="80" t="str">
        <f t="shared" si="0"/>
        <v>CM 2.5</v>
      </c>
      <c r="E37" s="51" t="s">
        <v>394</v>
      </c>
      <c r="F37" s="40" t="s">
        <v>337</v>
      </c>
      <c r="G37" s="40">
        <v>1.1000000000000001</v>
      </c>
      <c r="H37" s="40" t="s">
        <v>434</v>
      </c>
      <c r="Y37" s="179"/>
      <c r="Z37" s="169"/>
      <c r="AA37" s="169"/>
      <c r="AB37" s="169"/>
      <c r="AC37" s="169"/>
      <c r="AD37" s="169"/>
      <c r="AE37" s="169"/>
      <c r="AF37" s="169"/>
      <c r="AG37" s="169"/>
      <c r="AH37" s="169"/>
      <c r="AI37" s="169"/>
      <c r="AJ37" s="180"/>
      <c r="AK37" s="191"/>
    </row>
    <row r="38" spans="1:37" x14ac:dyDescent="0.2">
      <c r="A38" s="40">
        <v>2</v>
      </c>
      <c r="B38" s="40" t="s">
        <v>25</v>
      </c>
      <c r="C38" s="40">
        <v>2.5</v>
      </c>
      <c r="D38" s="80" t="str">
        <f t="shared" si="0"/>
        <v>CM 2.5</v>
      </c>
      <c r="E38" s="51" t="s">
        <v>394</v>
      </c>
      <c r="F38" s="40" t="s">
        <v>342</v>
      </c>
      <c r="G38" s="40">
        <v>4.2</v>
      </c>
      <c r="H38" s="40">
        <v>3</v>
      </c>
      <c r="M38" s="166" t="s">
        <v>656</v>
      </c>
      <c r="N38" s="166"/>
      <c r="O38" s="166"/>
      <c r="P38" s="166"/>
      <c r="Q38" s="166"/>
      <c r="R38" s="166"/>
      <c r="S38" s="166"/>
      <c r="Y38" s="203" t="str">
        <f>Tabla4810[[#Headers],[Domain]]</f>
        <v>Domain</v>
      </c>
      <c r="Z38" s="204" t="str">
        <f>Tabla4810[[#Headers],[Total]]</f>
        <v>Total</v>
      </c>
      <c r="AA38" s="202" t="s">
        <v>660</v>
      </c>
      <c r="AB38" s="202" t="str">
        <f>Tabla379[[#Headers],[%]]</f>
        <v>%</v>
      </c>
      <c r="AC38" s="71" t="s">
        <v>651</v>
      </c>
      <c r="AD38" s="71" t="str">
        <f>Tabla37[[#Headers],[%]]</f>
        <v>%</v>
      </c>
      <c r="AE38" s="71" t="s">
        <v>658</v>
      </c>
      <c r="AF38" s="71" t="str">
        <f>Tabla37[[#Headers],[%]]</f>
        <v>%</v>
      </c>
      <c r="AG38" s="89" t="s">
        <v>655</v>
      </c>
      <c r="AH38" s="89" t="str">
        <f>Tabla3[[#Headers],[%]]</f>
        <v>%</v>
      </c>
      <c r="AI38" s="89" t="s">
        <v>659</v>
      </c>
      <c r="AJ38" s="89" t="str">
        <f>Tabla3[[#Headers],[%]]</f>
        <v>%</v>
      </c>
      <c r="AK38" s="185"/>
    </row>
    <row r="39" spans="1:37" x14ac:dyDescent="0.2">
      <c r="A39" s="40">
        <v>2</v>
      </c>
      <c r="B39" s="40" t="s">
        <v>25</v>
      </c>
      <c r="C39" s="40">
        <v>2.5</v>
      </c>
      <c r="D39" s="80" t="str">
        <f t="shared" si="0"/>
        <v>CM 2.5</v>
      </c>
      <c r="E39" s="51" t="s">
        <v>394</v>
      </c>
      <c r="F39" s="40" t="s">
        <v>342</v>
      </c>
      <c r="G39" s="40">
        <v>9.1999999999999993</v>
      </c>
      <c r="H39" s="40" t="s">
        <v>458</v>
      </c>
      <c r="M39" s="166"/>
      <c r="N39" s="166"/>
      <c r="O39" s="166"/>
      <c r="P39" s="166"/>
      <c r="Q39" s="166"/>
      <c r="R39" s="166"/>
      <c r="S39" s="166"/>
      <c r="Y39" s="199" t="str">
        <f>'Summary (Equivalent)'!AL4</f>
        <v>Core</v>
      </c>
      <c r="Z39" s="66">
        <f>'Summary (Adaptable)'!AQ4</f>
        <v>165</v>
      </c>
      <c r="AA39" s="59">
        <f>'Summary (Equivalent)'!AM4</f>
        <v>7</v>
      </c>
      <c r="AB39" s="193">
        <f>'Summary (Equivalent)'!AO4</f>
        <v>4.2424242424242427E-2</v>
      </c>
      <c r="AC39" s="59">
        <f>'Summary (Applicable)'!AO4</f>
        <v>69</v>
      </c>
      <c r="AD39" s="193">
        <f>'Summary (Applicable)'!AQ4</f>
        <v>0.41818181818181815</v>
      </c>
      <c r="AE39" s="200">
        <f>AC39-AA39</f>
        <v>62</v>
      </c>
      <c r="AF39" s="201">
        <f>AD39-AB39</f>
        <v>0.37575757575757573</v>
      </c>
      <c r="AG39" s="66">
        <f>'Summary (Adaptable)'!AP4</f>
        <v>78</v>
      </c>
      <c r="AH39" s="82">
        <f>'Summary (Adaptable)'!AR4</f>
        <v>0.47272727272727272</v>
      </c>
      <c r="AI39" s="197">
        <f>AG39-AC39</f>
        <v>9</v>
      </c>
      <c r="AJ39" s="196">
        <f>AH39-AD39</f>
        <v>5.4545454545454564E-2</v>
      </c>
      <c r="AK39" s="192"/>
    </row>
    <row r="40" spans="1:37" x14ac:dyDescent="0.2">
      <c r="A40" s="40">
        <v>2</v>
      </c>
      <c r="B40" s="40" t="s">
        <v>25</v>
      </c>
      <c r="C40" s="40">
        <v>2.6</v>
      </c>
      <c r="D40" s="80" t="str">
        <f t="shared" si="0"/>
        <v>CM 2.6</v>
      </c>
      <c r="E40" s="51" t="s">
        <v>394</v>
      </c>
      <c r="F40" s="40" t="s">
        <v>321</v>
      </c>
      <c r="G40" s="40">
        <v>3.3</v>
      </c>
      <c r="H40" s="40" t="s">
        <v>434</v>
      </c>
      <c r="M40" s="67" t="s">
        <v>6</v>
      </c>
      <c r="N40" s="69" t="s">
        <v>321</v>
      </c>
      <c r="O40" s="69" t="s">
        <v>337</v>
      </c>
      <c r="P40" s="69" t="s">
        <v>342</v>
      </c>
      <c r="Q40" s="69" t="s">
        <v>363</v>
      </c>
      <c r="R40" s="88" t="s">
        <v>539</v>
      </c>
      <c r="S40" s="88" t="s">
        <v>543</v>
      </c>
      <c r="Y40" s="199" t="str">
        <f>'Summary (Equivalent)'!AL5</f>
        <v>SVC</v>
      </c>
      <c r="Z40" s="66">
        <f>'Summary (Adaptable)'!AQ5</f>
        <v>26</v>
      </c>
      <c r="AA40" s="59">
        <f>'Summary (Equivalent)'!AM5</f>
        <v>3</v>
      </c>
      <c r="AB40" s="193">
        <f>'Summary (Equivalent)'!AO5</f>
        <v>0.11538461538461539</v>
      </c>
      <c r="AC40" s="59">
        <f>'Summary (Applicable)'!AO5</f>
        <v>7</v>
      </c>
      <c r="AD40" s="193">
        <f>'Summary (Applicable)'!AQ5</f>
        <v>0.26923076923076922</v>
      </c>
      <c r="AE40" s="200">
        <f t="shared" ref="AE40:AE47" si="9">AC40-AA40</f>
        <v>4</v>
      </c>
      <c r="AF40" s="201">
        <f t="shared" ref="AF40:AF47" si="10">AD40-AB40</f>
        <v>0.15384615384615383</v>
      </c>
      <c r="AG40" s="66">
        <f>'Summary (Adaptable)'!AP5</f>
        <v>8</v>
      </c>
      <c r="AH40" s="82">
        <f>'Summary (Adaptable)'!AR5</f>
        <v>0.30769230769230771</v>
      </c>
      <c r="AI40" s="197">
        <f t="shared" ref="AI40:AI47" si="11">AG40-AC40</f>
        <v>1</v>
      </c>
      <c r="AJ40" s="196">
        <f t="shared" ref="AJ40:AJ47" si="12">AH40-AD40</f>
        <v>3.8461538461538491E-2</v>
      </c>
      <c r="AK40" s="192"/>
    </row>
    <row r="41" spans="1:37" x14ac:dyDescent="0.2">
      <c r="A41" s="40">
        <v>2</v>
      </c>
      <c r="B41" s="40" t="s">
        <v>25</v>
      </c>
      <c r="C41" s="40">
        <v>2.6</v>
      </c>
      <c r="D41" s="80" t="str">
        <f t="shared" si="0"/>
        <v>CM 2.6</v>
      </c>
      <c r="E41" s="51" t="s">
        <v>394</v>
      </c>
      <c r="F41" s="40" t="s">
        <v>337</v>
      </c>
      <c r="G41" s="40">
        <v>3.1</v>
      </c>
      <c r="H41" s="40">
        <v>2</v>
      </c>
      <c r="M41" s="68">
        <v>1</v>
      </c>
      <c r="N41" s="66">
        <f>N16-N4</f>
        <v>0</v>
      </c>
      <c r="O41" s="66">
        <f t="shared" ref="O41:S41" si="13">O16-O4</f>
        <v>0</v>
      </c>
      <c r="P41" s="66">
        <f t="shared" si="13"/>
        <v>0</v>
      </c>
      <c r="Q41" s="66">
        <f t="shared" si="13"/>
        <v>0</v>
      </c>
      <c r="R41" s="88">
        <f t="shared" si="13"/>
        <v>0</v>
      </c>
      <c r="S41" s="122">
        <f t="shared" si="13"/>
        <v>0</v>
      </c>
      <c r="Y41" s="199" t="str">
        <f>'Summary (Equivalent)'!AL6</f>
        <v>DATA</v>
      </c>
      <c r="Z41" s="66">
        <f>'Summary (Adaptable)'!AQ6</f>
        <v>13</v>
      </c>
      <c r="AA41" s="59">
        <f>'Summary (Equivalent)'!AM6</f>
        <v>0</v>
      </c>
      <c r="AB41" s="193">
        <f>'Summary (Equivalent)'!AO6</f>
        <v>0</v>
      </c>
      <c r="AC41" s="59">
        <f>'Summary (Applicable)'!AO6</f>
        <v>4</v>
      </c>
      <c r="AD41" s="193">
        <f>'Summary (Applicable)'!AQ6</f>
        <v>0.30769230769230771</v>
      </c>
      <c r="AE41" s="200">
        <f t="shared" si="9"/>
        <v>4</v>
      </c>
      <c r="AF41" s="201">
        <f t="shared" si="10"/>
        <v>0.30769230769230771</v>
      </c>
      <c r="AG41" s="66">
        <f>'Summary (Adaptable)'!AP6</f>
        <v>6</v>
      </c>
      <c r="AH41" s="82">
        <f>'Summary (Adaptable)'!AR6</f>
        <v>0.46153846153846156</v>
      </c>
      <c r="AI41" s="197">
        <f t="shared" si="11"/>
        <v>2</v>
      </c>
      <c r="AJ41" s="196">
        <f t="shared" si="12"/>
        <v>0.15384615384615385</v>
      </c>
      <c r="AK41" s="192"/>
    </row>
    <row r="42" spans="1:37" x14ac:dyDescent="0.2">
      <c r="A42" s="40">
        <v>2</v>
      </c>
      <c r="B42" s="40" t="s">
        <v>25</v>
      </c>
      <c r="C42" s="40">
        <v>2.6</v>
      </c>
      <c r="D42" s="80" t="str">
        <f t="shared" si="0"/>
        <v>CM 2.6</v>
      </c>
      <c r="E42" s="51" t="s">
        <v>412</v>
      </c>
      <c r="F42" s="40" t="s">
        <v>337</v>
      </c>
      <c r="G42" s="40">
        <v>1.1000000000000001</v>
      </c>
      <c r="H42" s="40">
        <v>5</v>
      </c>
      <c r="M42" s="68">
        <v>2</v>
      </c>
      <c r="N42" s="66">
        <f t="shared" ref="N42:S42" si="14">N17-N5</f>
        <v>0</v>
      </c>
      <c r="O42" s="66">
        <f t="shared" si="14"/>
        <v>1</v>
      </c>
      <c r="P42" s="66">
        <f t="shared" si="14"/>
        <v>1</v>
      </c>
      <c r="Q42" s="66">
        <f t="shared" si="14"/>
        <v>2</v>
      </c>
      <c r="R42" s="88">
        <f t="shared" si="14"/>
        <v>4</v>
      </c>
      <c r="S42" s="122">
        <f t="shared" si="14"/>
        <v>9.5238095238095261E-2</v>
      </c>
      <c r="Y42" s="199" t="str">
        <f>'Summary (Equivalent)'!AL7</f>
        <v>SAF</v>
      </c>
      <c r="Z42" s="66">
        <f>'Summary (Adaptable)'!AQ7</f>
        <v>8</v>
      </c>
      <c r="AA42" s="59">
        <f>'Summary (Equivalent)'!AM7</f>
        <v>0</v>
      </c>
      <c r="AB42" s="193">
        <f>'Summary (Equivalent)'!AO7</f>
        <v>0</v>
      </c>
      <c r="AC42" s="59">
        <f>'Summary (Applicable)'!AO7</f>
        <v>0</v>
      </c>
      <c r="AD42" s="193">
        <f>'Summary (Applicable)'!AQ7</f>
        <v>0</v>
      </c>
      <c r="AE42" s="200">
        <f t="shared" si="9"/>
        <v>0</v>
      </c>
      <c r="AF42" s="201">
        <f t="shared" si="10"/>
        <v>0</v>
      </c>
      <c r="AG42" s="66">
        <f>'Summary (Adaptable)'!AP7</f>
        <v>0</v>
      </c>
      <c r="AH42" s="82">
        <f>'Summary (Adaptable)'!AR7</f>
        <v>0</v>
      </c>
      <c r="AI42" s="197">
        <f t="shared" si="11"/>
        <v>0</v>
      </c>
      <c r="AJ42" s="196">
        <f t="shared" si="12"/>
        <v>0</v>
      </c>
      <c r="AK42" s="192"/>
    </row>
    <row r="43" spans="1:37" x14ac:dyDescent="0.2">
      <c r="A43" s="40">
        <v>1</v>
      </c>
      <c r="B43" s="40" t="s">
        <v>33</v>
      </c>
      <c r="C43" s="40">
        <v>1.1000000000000001</v>
      </c>
      <c r="D43" s="80" t="str">
        <f t="shared" si="0"/>
        <v>CONT 1.1</v>
      </c>
      <c r="E43" s="51"/>
      <c r="F43" s="40"/>
      <c r="G43" s="40"/>
      <c r="H43" s="40"/>
      <c r="M43" s="68">
        <v>3</v>
      </c>
      <c r="N43" s="66">
        <f t="shared" ref="N43:S43" si="15">N18-N6</f>
        <v>1</v>
      </c>
      <c r="O43" s="66">
        <f t="shared" si="15"/>
        <v>0</v>
      </c>
      <c r="P43" s="66">
        <f t="shared" si="15"/>
        <v>5</v>
      </c>
      <c r="Q43" s="66">
        <f t="shared" si="15"/>
        <v>2</v>
      </c>
      <c r="R43" s="88">
        <f t="shared" si="15"/>
        <v>8</v>
      </c>
      <c r="S43" s="122">
        <f t="shared" si="15"/>
        <v>0.19047619047619047</v>
      </c>
      <c r="Y43" s="199" t="str">
        <f>'Summary (Equivalent)'!AL8</f>
        <v>SEC</v>
      </c>
      <c r="Z43" s="66">
        <f>'Summary (Adaptable)'!AQ8</f>
        <v>19</v>
      </c>
      <c r="AA43" s="59">
        <f>'Summary (Equivalent)'!AM8</f>
        <v>7</v>
      </c>
      <c r="AB43" s="193">
        <f>'Summary (Equivalent)'!AO8</f>
        <v>0.36842105263157893</v>
      </c>
      <c r="AC43" s="59">
        <f>'Summary (Applicable)'!AO8</f>
        <v>18</v>
      </c>
      <c r="AD43" s="193">
        <f>'Summary (Applicable)'!AQ8</f>
        <v>0.94736842105263153</v>
      </c>
      <c r="AE43" s="200">
        <f t="shared" si="9"/>
        <v>11</v>
      </c>
      <c r="AF43" s="201">
        <f t="shared" si="10"/>
        <v>0.57894736842105265</v>
      </c>
      <c r="AG43" s="66">
        <f>'Summary (Adaptable)'!AP8</f>
        <v>18</v>
      </c>
      <c r="AH43" s="82">
        <f>'Summary (Adaptable)'!AR8</f>
        <v>0.94736842105263153</v>
      </c>
      <c r="AI43" s="197">
        <f t="shared" si="11"/>
        <v>0</v>
      </c>
      <c r="AJ43" s="196">
        <f t="shared" si="12"/>
        <v>0</v>
      </c>
      <c r="AK43" s="192"/>
    </row>
    <row r="44" spans="1:37" x14ac:dyDescent="0.2">
      <c r="A44" s="40">
        <v>2</v>
      </c>
      <c r="B44" s="40" t="s">
        <v>33</v>
      </c>
      <c r="C44" s="40">
        <v>2.1</v>
      </c>
      <c r="D44" s="80" t="str">
        <f t="shared" si="0"/>
        <v>CONT 2.1</v>
      </c>
      <c r="E44" s="51"/>
      <c r="F44" s="40"/>
      <c r="G44" s="40"/>
      <c r="H44" s="40"/>
      <c r="M44" s="68">
        <v>4</v>
      </c>
      <c r="N44" s="66">
        <f t="shared" ref="N44:S44" si="16">N19-N7</f>
        <v>0</v>
      </c>
      <c r="O44" s="66">
        <f t="shared" si="16"/>
        <v>0</v>
      </c>
      <c r="P44" s="66">
        <f t="shared" si="16"/>
        <v>0</v>
      </c>
      <c r="Q44" s="66">
        <f t="shared" si="16"/>
        <v>0</v>
      </c>
      <c r="R44" s="88">
        <f t="shared" si="16"/>
        <v>0</v>
      </c>
      <c r="S44" s="122">
        <f t="shared" si="16"/>
        <v>0</v>
      </c>
      <c r="Y44" s="199" t="str">
        <f>'Summary (Equivalent)'!AL9</f>
        <v>VRT</v>
      </c>
      <c r="Z44" s="66">
        <f>'Summary (Adaptable)'!AQ9</f>
        <v>6</v>
      </c>
      <c r="AA44" s="59">
        <f>'Summary (Equivalent)'!AM9</f>
        <v>0</v>
      </c>
      <c r="AB44" s="193">
        <f>'Summary (Equivalent)'!AO9</f>
        <v>0</v>
      </c>
      <c r="AC44" s="59">
        <f>'Summary (Applicable)'!AO9</f>
        <v>0</v>
      </c>
      <c r="AD44" s="193">
        <f>'Summary (Applicable)'!AQ9</f>
        <v>0</v>
      </c>
      <c r="AE44" s="200">
        <f t="shared" si="9"/>
        <v>0</v>
      </c>
      <c r="AF44" s="201">
        <f t="shared" si="10"/>
        <v>0</v>
      </c>
      <c r="AG44" s="66">
        <f>'Summary (Adaptable)'!AP9</f>
        <v>0</v>
      </c>
      <c r="AH44" s="82">
        <f>'Summary (Adaptable)'!AR9</f>
        <v>0</v>
      </c>
      <c r="AI44" s="197">
        <f t="shared" si="11"/>
        <v>0</v>
      </c>
      <c r="AJ44" s="196">
        <f t="shared" si="12"/>
        <v>0</v>
      </c>
      <c r="AK44" s="192"/>
    </row>
    <row r="45" spans="1:37" x14ac:dyDescent="0.2">
      <c r="A45" s="40">
        <v>2</v>
      </c>
      <c r="B45" s="40" t="s">
        <v>33</v>
      </c>
      <c r="C45" s="40">
        <v>2.2000000000000002</v>
      </c>
      <c r="D45" s="80" t="str">
        <f t="shared" si="0"/>
        <v>CONT 2.2</v>
      </c>
      <c r="E45" s="51" t="s">
        <v>412</v>
      </c>
      <c r="F45" s="40" t="s">
        <v>321</v>
      </c>
      <c r="G45" s="40">
        <v>2.1</v>
      </c>
      <c r="H45" s="40">
        <v>1</v>
      </c>
      <c r="M45" s="68">
        <v>5</v>
      </c>
      <c r="N45" s="66">
        <f t="shared" ref="N45:S45" si="17">N20-N8</f>
        <v>0</v>
      </c>
      <c r="O45" s="66">
        <f t="shared" si="17"/>
        <v>0</v>
      </c>
      <c r="P45" s="66">
        <f t="shared" si="17"/>
        <v>0</v>
      </c>
      <c r="Q45" s="66">
        <f t="shared" si="17"/>
        <v>0</v>
      </c>
      <c r="R45" s="88">
        <f t="shared" si="17"/>
        <v>0</v>
      </c>
      <c r="S45" s="122">
        <f t="shared" si="17"/>
        <v>0</v>
      </c>
      <c r="Y45" s="199" t="str">
        <f>'Summary (Equivalent)'!AL10</f>
        <v>DEV</v>
      </c>
      <c r="Z45" s="66">
        <f>'Summary (Adaptable)'!AQ10</f>
        <v>20</v>
      </c>
      <c r="AA45" s="59">
        <f>'Summary (Equivalent)'!AM10</f>
        <v>2</v>
      </c>
      <c r="AB45" s="193">
        <f>'Summary (Equivalent)'!AO10</f>
        <v>0.1</v>
      </c>
      <c r="AC45" s="59">
        <f>'Summary (Applicable)'!AO10</f>
        <v>13</v>
      </c>
      <c r="AD45" s="193">
        <f>'Summary (Applicable)'!AQ10</f>
        <v>0.65</v>
      </c>
      <c r="AE45" s="200">
        <f t="shared" si="9"/>
        <v>11</v>
      </c>
      <c r="AF45" s="201">
        <f t="shared" si="10"/>
        <v>0.55000000000000004</v>
      </c>
      <c r="AG45" s="66">
        <f>'Summary (Adaptable)'!AP10</f>
        <v>16</v>
      </c>
      <c r="AH45" s="82">
        <f>'Summary (Adaptable)'!AR10</f>
        <v>0.8</v>
      </c>
      <c r="AI45" s="197">
        <f t="shared" si="11"/>
        <v>3</v>
      </c>
      <c r="AJ45" s="196">
        <f t="shared" si="12"/>
        <v>0.15000000000000002</v>
      </c>
      <c r="AK45" s="192"/>
    </row>
    <row r="46" spans="1:37" x14ac:dyDescent="0.2">
      <c r="A46" s="40">
        <v>2</v>
      </c>
      <c r="B46" s="40" t="s">
        <v>33</v>
      </c>
      <c r="C46" s="40">
        <v>2.2999999999999998</v>
      </c>
      <c r="D46" s="80" t="str">
        <f t="shared" si="0"/>
        <v>CONT 2.3</v>
      </c>
      <c r="E46" s="51" t="s">
        <v>394</v>
      </c>
      <c r="F46" s="40" t="s">
        <v>321</v>
      </c>
      <c r="G46" s="40">
        <v>2.1</v>
      </c>
      <c r="H46" s="40">
        <v>6</v>
      </c>
      <c r="M46" s="108" t="s">
        <v>647</v>
      </c>
      <c r="N46" s="108">
        <f>N21-N9</f>
        <v>1</v>
      </c>
      <c r="O46" s="108">
        <f t="shared" ref="O46:Q46" si="18">O21-O9</f>
        <v>1</v>
      </c>
      <c r="P46" s="108">
        <f t="shared" si="18"/>
        <v>6</v>
      </c>
      <c r="Q46" s="108">
        <f t="shared" si="18"/>
        <v>4</v>
      </c>
      <c r="R46" s="108">
        <f>SUM(R41:R45)</f>
        <v>12</v>
      </c>
      <c r="S46" s="108"/>
      <c r="Y46" s="199" t="str">
        <f>'Summary (Equivalent)'!AL11</f>
        <v>SPM</v>
      </c>
      <c r="Z46" s="66">
        <f>'Summary (Adaptable)'!AQ11</f>
        <v>12</v>
      </c>
      <c r="AA46" s="59">
        <f>'Summary (Equivalent)'!AM11</f>
        <v>2</v>
      </c>
      <c r="AB46" s="193">
        <f>'Summary (Equivalent)'!AO11</f>
        <v>0.16666666666666666</v>
      </c>
      <c r="AC46" s="59">
        <f>'Summary (Applicable)'!AO11</f>
        <v>5</v>
      </c>
      <c r="AD46" s="193">
        <f>'Summary (Applicable)'!AQ11</f>
        <v>0.41666666666666669</v>
      </c>
      <c r="AE46" s="200">
        <f t="shared" si="9"/>
        <v>3</v>
      </c>
      <c r="AF46" s="201">
        <f t="shared" si="10"/>
        <v>0.25</v>
      </c>
      <c r="AG46" s="66">
        <f>'Summary (Adaptable)'!AP11</f>
        <v>5</v>
      </c>
      <c r="AH46" s="82">
        <f>'Summary (Adaptable)'!AR11</f>
        <v>0.41666666666666669</v>
      </c>
      <c r="AI46" s="197">
        <f t="shared" si="11"/>
        <v>0</v>
      </c>
      <c r="AJ46" s="196">
        <f t="shared" si="12"/>
        <v>0</v>
      </c>
      <c r="AK46" s="192"/>
    </row>
    <row r="47" spans="1:37" x14ac:dyDescent="0.2">
      <c r="A47" s="40">
        <v>3</v>
      </c>
      <c r="B47" s="40" t="s">
        <v>33</v>
      </c>
      <c r="C47" s="40">
        <v>3.1</v>
      </c>
      <c r="D47" s="80" t="str">
        <f t="shared" si="0"/>
        <v>CONT 3.1</v>
      </c>
      <c r="E47" s="51"/>
      <c r="F47" s="40"/>
      <c r="G47" s="40"/>
      <c r="H47" s="40"/>
      <c r="Y47" s="199" t="str">
        <f>'Summary (Equivalent)'!AL12</f>
        <v>PPL</v>
      </c>
      <c r="Z47" s="66">
        <f>'Summary (Adaptable)'!AQ12</f>
        <v>7</v>
      </c>
      <c r="AA47" s="59">
        <f>'Summary (Equivalent)'!AM12</f>
        <v>0</v>
      </c>
      <c r="AB47" s="193">
        <f>'Summary (Equivalent)'!AO12</f>
        <v>0</v>
      </c>
      <c r="AC47" s="59">
        <f>'Summary (Applicable)'!AO12</f>
        <v>0</v>
      </c>
      <c r="AD47" s="193">
        <f>'Summary (Applicable)'!AQ12</f>
        <v>0</v>
      </c>
      <c r="AE47" s="200">
        <f t="shared" si="9"/>
        <v>0</v>
      </c>
      <c r="AF47" s="201">
        <f t="shared" si="10"/>
        <v>0</v>
      </c>
      <c r="AG47" s="66">
        <f>'Summary (Adaptable)'!AP12</f>
        <v>1</v>
      </c>
      <c r="AH47" s="82">
        <f>'Summary (Adaptable)'!AR12</f>
        <v>0.14285714285714285</v>
      </c>
      <c r="AI47" s="197">
        <f t="shared" si="11"/>
        <v>1</v>
      </c>
      <c r="AJ47" s="196">
        <f t="shared" si="12"/>
        <v>0.14285714285714285</v>
      </c>
      <c r="AK47" s="192"/>
    </row>
    <row r="48" spans="1:37" x14ac:dyDescent="0.25">
      <c r="A48" s="40">
        <v>3</v>
      </c>
      <c r="B48" s="40" t="s">
        <v>33</v>
      </c>
      <c r="C48" s="40">
        <v>3.2</v>
      </c>
      <c r="D48" s="80" t="str">
        <f t="shared" si="0"/>
        <v>CONT 3.2</v>
      </c>
      <c r="E48" s="51"/>
      <c r="F48" s="40"/>
      <c r="G48" s="40"/>
      <c r="H48" s="40"/>
      <c r="M48" s="166" t="s">
        <v>657</v>
      </c>
      <c r="N48" s="166"/>
      <c r="O48" s="166"/>
      <c r="P48" s="166"/>
      <c r="Q48" s="166"/>
      <c r="R48" s="166"/>
      <c r="S48" s="166"/>
    </row>
    <row r="49" spans="1:19" x14ac:dyDescent="0.25">
      <c r="A49" s="40">
        <v>3</v>
      </c>
      <c r="B49" s="40" t="s">
        <v>33</v>
      </c>
      <c r="C49" s="40">
        <v>3.3</v>
      </c>
      <c r="D49" s="80" t="str">
        <f t="shared" si="0"/>
        <v>CONT 3.3</v>
      </c>
      <c r="E49" s="51"/>
      <c r="F49" s="40"/>
      <c r="G49" s="40"/>
      <c r="H49" s="40"/>
      <c r="M49" s="166"/>
      <c r="N49" s="166"/>
      <c r="O49" s="166"/>
      <c r="P49" s="166"/>
      <c r="Q49" s="166"/>
      <c r="R49" s="166"/>
      <c r="S49" s="166"/>
    </row>
    <row r="50" spans="1:19" x14ac:dyDescent="0.2">
      <c r="A50" s="40">
        <v>1</v>
      </c>
      <c r="B50" s="40" t="s">
        <v>55</v>
      </c>
      <c r="C50" s="40">
        <v>1.1000000000000001</v>
      </c>
      <c r="D50" s="80" t="str">
        <f t="shared" si="0"/>
        <v>DAR 1.1</v>
      </c>
      <c r="E50" s="51"/>
      <c r="F50" s="40"/>
      <c r="G50" s="40"/>
      <c r="H50" s="40"/>
      <c r="M50" s="67" t="s">
        <v>6</v>
      </c>
      <c r="N50" s="69" t="s">
        <v>321</v>
      </c>
      <c r="O50" s="69" t="s">
        <v>337</v>
      </c>
      <c r="P50" s="69" t="s">
        <v>342</v>
      </c>
      <c r="Q50" s="69" t="s">
        <v>363</v>
      </c>
      <c r="R50" s="88" t="s">
        <v>539</v>
      </c>
      <c r="S50" s="88" t="s">
        <v>543</v>
      </c>
    </row>
    <row r="51" spans="1:19" x14ac:dyDescent="0.2">
      <c r="A51" s="40">
        <v>1</v>
      </c>
      <c r="B51" s="40" t="s">
        <v>55</v>
      </c>
      <c r="C51" s="40">
        <v>1.2</v>
      </c>
      <c r="D51" s="80" t="str">
        <f t="shared" si="0"/>
        <v>DAR 1.2</v>
      </c>
      <c r="E51" s="51" t="s">
        <v>394</v>
      </c>
      <c r="F51" s="40" t="s">
        <v>342</v>
      </c>
      <c r="G51" s="40">
        <v>1.2</v>
      </c>
      <c r="H51" s="40">
        <v>2</v>
      </c>
      <c r="M51" s="68">
        <v>1</v>
      </c>
      <c r="N51" s="66">
        <f>N28-N16</f>
        <v>0</v>
      </c>
      <c r="O51" s="66">
        <f t="shared" ref="O51:S51" si="19">O28-O16</f>
        <v>0</v>
      </c>
      <c r="P51" s="66">
        <f t="shared" si="19"/>
        <v>0</v>
      </c>
      <c r="Q51" s="66">
        <f t="shared" si="19"/>
        <v>0</v>
      </c>
      <c r="R51" s="88">
        <f t="shared" si="19"/>
        <v>0</v>
      </c>
      <c r="S51" s="122">
        <f t="shared" si="19"/>
        <v>0</v>
      </c>
    </row>
    <row r="52" spans="1:19" x14ac:dyDescent="0.2">
      <c r="A52" s="40">
        <v>2</v>
      </c>
      <c r="B52" s="40" t="s">
        <v>55</v>
      </c>
      <c r="C52" s="40">
        <v>2.1</v>
      </c>
      <c r="D52" s="80" t="str">
        <f t="shared" si="0"/>
        <v>DAR 2.1</v>
      </c>
      <c r="E52" s="51"/>
      <c r="F52" s="40"/>
      <c r="G52" s="40"/>
      <c r="H52" s="40"/>
      <c r="M52" s="68">
        <v>2</v>
      </c>
      <c r="N52" s="66">
        <f t="shared" ref="N52:S52" si="20">N29-N17</f>
        <v>4</v>
      </c>
      <c r="O52" s="66">
        <f t="shared" si="20"/>
        <v>2</v>
      </c>
      <c r="P52" s="66">
        <f t="shared" si="20"/>
        <v>2</v>
      </c>
      <c r="Q52" s="66">
        <f t="shared" si="20"/>
        <v>0</v>
      </c>
      <c r="R52" s="88">
        <f t="shared" si="20"/>
        <v>8</v>
      </c>
      <c r="S52" s="122">
        <f t="shared" si="20"/>
        <v>0.19047619047619047</v>
      </c>
    </row>
    <row r="53" spans="1:19" x14ac:dyDescent="0.2">
      <c r="A53" s="40">
        <v>2</v>
      </c>
      <c r="B53" s="40" t="s">
        <v>55</v>
      </c>
      <c r="C53" s="40">
        <v>2.2000000000000002</v>
      </c>
      <c r="D53" s="80" t="str">
        <f t="shared" si="0"/>
        <v>DAR 2.2</v>
      </c>
      <c r="E53" s="51"/>
      <c r="F53" s="40"/>
      <c r="G53" s="40"/>
      <c r="H53" s="40"/>
      <c r="M53" s="68">
        <v>3</v>
      </c>
      <c r="N53" s="66">
        <f t="shared" ref="N53:S53" si="21">N30-N18</f>
        <v>3</v>
      </c>
      <c r="O53" s="66">
        <f t="shared" si="21"/>
        <v>0</v>
      </c>
      <c r="P53" s="66">
        <f t="shared" si="21"/>
        <v>1</v>
      </c>
      <c r="Q53" s="66">
        <f t="shared" si="21"/>
        <v>0</v>
      </c>
      <c r="R53" s="88">
        <f t="shared" si="21"/>
        <v>4</v>
      </c>
      <c r="S53" s="122">
        <f t="shared" si="21"/>
        <v>9.5238095238095233E-2</v>
      </c>
    </row>
    <row r="54" spans="1:19" x14ac:dyDescent="0.2">
      <c r="A54" s="40">
        <v>2</v>
      </c>
      <c r="B54" s="40" t="s">
        <v>55</v>
      </c>
      <c r="C54" s="40">
        <v>2.2999999999999998</v>
      </c>
      <c r="D54" s="80" t="str">
        <f t="shared" si="0"/>
        <v>DAR 2.3</v>
      </c>
      <c r="E54" s="51"/>
      <c r="F54" s="40"/>
      <c r="G54" s="40"/>
      <c r="H54" s="40"/>
      <c r="M54" s="68">
        <v>4</v>
      </c>
      <c r="N54" s="66">
        <f t="shared" ref="N54:S54" si="22">N31-N19</f>
        <v>0</v>
      </c>
      <c r="O54" s="66">
        <f t="shared" si="22"/>
        <v>0</v>
      </c>
      <c r="P54" s="66">
        <f t="shared" si="22"/>
        <v>0</v>
      </c>
      <c r="Q54" s="66">
        <f t="shared" si="22"/>
        <v>0</v>
      </c>
      <c r="R54" s="88">
        <f t="shared" si="22"/>
        <v>0</v>
      </c>
      <c r="S54" s="122">
        <f t="shared" si="22"/>
        <v>0</v>
      </c>
    </row>
    <row r="55" spans="1:19" x14ac:dyDescent="0.2">
      <c r="A55" s="40">
        <v>2</v>
      </c>
      <c r="B55" s="40" t="s">
        <v>55</v>
      </c>
      <c r="C55" s="40">
        <v>2.4</v>
      </c>
      <c r="D55" s="80" t="str">
        <f t="shared" si="0"/>
        <v>DAR 2.4</v>
      </c>
      <c r="E55" s="51"/>
      <c r="F55" s="40"/>
      <c r="G55" s="40"/>
      <c r="H55" s="40"/>
      <c r="M55" s="68">
        <v>5</v>
      </c>
      <c r="N55" s="66">
        <f t="shared" ref="N55:S55" si="23">N32-N20</f>
        <v>0</v>
      </c>
      <c r="O55" s="66">
        <f t="shared" si="23"/>
        <v>0</v>
      </c>
      <c r="P55" s="66">
        <f t="shared" si="23"/>
        <v>0</v>
      </c>
      <c r="Q55" s="66">
        <f t="shared" si="23"/>
        <v>0</v>
      </c>
      <c r="R55" s="88">
        <f t="shared" si="23"/>
        <v>0</v>
      </c>
      <c r="S55" s="122">
        <f t="shared" si="23"/>
        <v>0</v>
      </c>
    </row>
    <row r="56" spans="1:19" x14ac:dyDescent="0.2">
      <c r="A56" s="40">
        <v>2</v>
      </c>
      <c r="B56" s="40" t="s">
        <v>55</v>
      </c>
      <c r="C56" s="40">
        <v>2.5</v>
      </c>
      <c r="D56" s="80" t="str">
        <f t="shared" si="0"/>
        <v>DAR 2.5</v>
      </c>
      <c r="E56" s="51"/>
      <c r="F56" s="40"/>
      <c r="G56" s="40"/>
      <c r="H56" s="40"/>
      <c r="M56" s="108" t="s">
        <v>647</v>
      </c>
      <c r="N56" s="108">
        <f>N33-N21</f>
        <v>7</v>
      </c>
      <c r="O56" s="108">
        <f t="shared" ref="O56:R56" si="24">O33-O21</f>
        <v>2</v>
      </c>
      <c r="P56" s="108">
        <f t="shared" si="24"/>
        <v>3</v>
      </c>
      <c r="Q56" s="108">
        <f t="shared" si="24"/>
        <v>0</v>
      </c>
      <c r="R56" s="108">
        <f t="shared" si="24"/>
        <v>12</v>
      </c>
      <c r="S56" s="108"/>
    </row>
    <row r="57" spans="1:19" x14ac:dyDescent="0.25">
      <c r="A57" s="40">
        <v>3</v>
      </c>
      <c r="B57" s="40" t="s">
        <v>55</v>
      </c>
      <c r="C57" s="40">
        <v>3.1</v>
      </c>
      <c r="D57" s="80" t="str">
        <f t="shared" si="0"/>
        <v>DAR 3.1</v>
      </c>
      <c r="E57" s="51" t="s">
        <v>394</v>
      </c>
      <c r="F57" s="40" t="s">
        <v>321</v>
      </c>
      <c r="G57" s="40">
        <v>2.2999999999999998</v>
      </c>
      <c r="H57" s="40">
        <v>1</v>
      </c>
    </row>
    <row r="58" spans="1:19" x14ac:dyDescent="0.25">
      <c r="A58" s="40">
        <v>1</v>
      </c>
      <c r="B58" s="40" t="s">
        <v>40</v>
      </c>
      <c r="C58" s="40">
        <v>1.1000000000000001</v>
      </c>
      <c r="D58" s="80" t="str">
        <f t="shared" si="0"/>
        <v>DM 1.1</v>
      </c>
      <c r="E58" s="51" t="s">
        <v>394</v>
      </c>
      <c r="F58" s="40" t="s">
        <v>342</v>
      </c>
      <c r="G58" s="40">
        <v>4.0999999999999996</v>
      </c>
      <c r="H58" s="40">
        <v>3</v>
      </c>
    </row>
    <row r="59" spans="1:19" x14ac:dyDescent="0.25">
      <c r="A59" s="40">
        <v>1</v>
      </c>
      <c r="B59" s="40" t="s">
        <v>40</v>
      </c>
      <c r="C59" s="40">
        <v>1.2</v>
      </c>
      <c r="D59" s="80" t="str">
        <f t="shared" si="0"/>
        <v>DM 1.2</v>
      </c>
      <c r="E59" s="51" t="s">
        <v>394</v>
      </c>
      <c r="F59" s="40" t="s">
        <v>337</v>
      </c>
      <c r="G59" s="40">
        <v>1.1000000000000001</v>
      </c>
      <c r="H59" s="40">
        <v>3</v>
      </c>
    </row>
    <row r="60" spans="1:19" x14ac:dyDescent="0.25">
      <c r="A60" s="40">
        <v>1</v>
      </c>
      <c r="B60" s="40" t="s">
        <v>40</v>
      </c>
      <c r="C60" s="40">
        <v>1.2</v>
      </c>
      <c r="D60" s="80" t="str">
        <f t="shared" si="0"/>
        <v>DM 1.2</v>
      </c>
      <c r="E60" s="51" t="s">
        <v>394</v>
      </c>
      <c r="F60" s="40" t="s">
        <v>337</v>
      </c>
      <c r="G60" s="40">
        <v>3.1</v>
      </c>
      <c r="H60" s="40">
        <v>1</v>
      </c>
    </row>
    <row r="61" spans="1:19" x14ac:dyDescent="0.25">
      <c r="A61" s="40">
        <v>2</v>
      </c>
      <c r="B61" s="40" t="s">
        <v>40</v>
      </c>
      <c r="C61" s="40">
        <v>2.1</v>
      </c>
      <c r="D61" s="80" t="str">
        <f t="shared" si="0"/>
        <v>DM 2.1</v>
      </c>
      <c r="E61" s="51" t="s">
        <v>394</v>
      </c>
      <c r="F61" s="40" t="s">
        <v>321</v>
      </c>
      <c r="G61" s="40">
        <v>4.0999999999999996</v>
      </c>
      <c r="H61" s="40" t="s">
        <v>473</v>
      </c>
    </row>
    <row r="62" spans="1:19" x14ac:dyDescent="0.25">
      <c r="A62" s="40">
        <v>2</v>
      </c>
      <c r="B62" s="40" t="s">
        <v>40</v>
      </c>
      <c r="C62" s="40">
        <v>2.1</v>
      </c>
      <c r="D62" s="80" t="str">
        <f t="shared" si="0"/>
        <v>DM 2.1</v>
      </c>
      <c r="E62" s="51" t="s">
        <v>394</v>
      </c>
      <c r="F62" s="40" t="s">
        <v>321</v>
      </c>
      <c r="G62" s="40">
        <v>4.2</v>
      </c>
      <c r="H62" s="40">
        <v>1</v>
      </c>
    </row>
    <row r="63" spans="1:19" x14ac:dyDescent="0.25">
      <c r="A63" s="40">
        <v>2</v>
      </c>
      <c r="B63" s="40" t="s">
        <v>40</v>
      </c>
      <c r="C63" s="40">
        <v>2.1</v>
      </c>
      <c r="D63" s="80" t="str">
        <f t="shared" si="0"/>
        <v>DM 2.1</v>
      </c>
      <c r="E63" s="51" t="s">
        <v>394</v>
      </c>
      <c r="F63" s="40" t="s">
        <v>342</v>
      </c>
      <c r="G63" s="40">
        <v>1.2</v>
      </c>
      <c r="H63" s="40">
        <v>2</v>
      </c>
    </row>
    <row r="64" spans="1:19" x14ac:dyDescent="0.25">
      <c r="A64" s="40">
        <v>2</v>
      </c>
      <c r="B64" s="40" t="s">
        <v>40</v>
      </c>
      <c r="C64" s="40">
        <v>2.1</v>
      </c>
      <c r="D64" s="80" t="str">
        <f t="shared" si="0"/>
        <v>DM 2.1</v>
      </c>
      <c r="E64" s="51" t="s">
        <v>394</v>
      </c>
      <c r="F64" s="40" t="s">
        <v>363</v>
      </c>
      <c r="G64" s="40">
        <v>2.2000000000000002</v>
      </c>
      <c r="H64" s="40">
        <v>5</v>
      </c>
    </row>
    <row r="65" spans="1:8" x14ac:dyDescent="0.25">
      <c r="A65" s="40">
        <v>2</v>
      </c>
      <c r="B65" s="40" t="s">
        <v>40</v>
      </c>
      <c r="C65" s="40">
        <v>2.1</v>
      </c>
      <c r="D65" s="80" t="str">
        <f t="shared" si="0"/>
        <v>DM 2.1</v>
      </c>
      <c r="E65" s="51" t="s">
        <v>412</v>
      </c>
      <c r="F65" s="40" t="s">
        <v>321</v>
      </c>
      <c r="G65" s="40">
        <v>1.1000000000000001</v>
      </c>
      <c r="H65" s="40">
        <v>1</v>
      </c>
    </row>
    <row r="66" spans="1:8" x14ac:dyDescent="0.25">
      <c r="A66" s="40">
        <v>2</v>
      </c>
      <c r="B66" s="40" t="s">
        <v>40</v>
      </c>
      <c r="C66" s="40">
        <v>2.1</v>
      </c>
      <c r="D66" s="80" t="str">
        <f t="shared" si="0"/>
        <v>DM 2.1</v>
      </c>
      <c r="E66" s="51" t="s">
        <v>412</v>
      </c>
      <c r="F66" s="40" t="s">
        <v>321</v>
      </c>
      <c r="G66" s="40">
        <v>2.1</v>
      </c>
      <c r="H66" s="40">
        <v>7</v>
      </c>
    </row>
    <row r="67" spans="1:8" x14ac:dyDescent="0.25">
      <c r="A67" s="40">
        <v>2</v>
      </c>
      <c r="B67" s="40" t="s">
        <v>40</v>
      </c>
      <c r="C67" s="40">
        <v>2.2000000000000002</v>
      </c>
      <c r="D67" s="80" t="str">
        <f t="shared" ref="D67:D130" si="25">CONCATENATE(B67," ",C67)</f>
        <v>DM 2.2</v>
      </c>
      <c r="E67" s="51" t="s">
        <v>412</v>
      </c>
      <c r="F67" s="40" t="s">
        <v>321</v>
      </c>
      <c r="G67" s="40">
        <v>1.2</v>
      </c>
      <c r="H67" s="40">
        <v>1</v>
      </c>
    </row>
    <row r="68" spans="1:8" x14ac:dyDescent="0.25">
      <c r="A68" s="40">
        <v>2</v>
      </c>
      <c r="B68" s="40" t="s">
        <v>40</v>
      </c>
      <c r="C68" s="40">
        <v>2.2000000000000002</v>
      </c>
      <c r="D68" s="80" t="str">
        <f t="shared" si="25"/>
        <v>DM 2.2</v>
      </c>
      <c r="E68" s="51" t="s">
        <v>412</v>
      </c>
      <c r="F68" s="40" t="s">
        <v>321</v>
      </c>
      <c r="G68" s="40">
        <v>3.1</v>
      </c>
      <c r="H68" s="40">
        <v>3</v>
      </c>
    </row>
    <row r="69" spans="1:8" x14ac:dyDescent="0.25">
      <c r="A69" s="40">
        <v>3</v>
      </c>
      <c r="B69" s="40" t="s">
        <v>40</v>
      </c>
      <c r="C69" s="40">
        <v>3.1</v>
      </c>
      <c r="D69" s="80" t="str">
        <f t="shared" si="25"/>
        <v>DM 3.1</v>
      </c>
      <c r="E69" s="51" t="s">
        <v>394</v>
      </c>
      <c r="F69" s="40" t="s">
        <v>321</v>
      </c>
      <c r="G69" s="40">
        <v>3.3</v>
      </c>
      <c r="H69" s="40" t="s">
        <v>436</v>
      </c>
    </row>
    <row r="70" spans="1:8" x14ac:dyDescent="0.25">
      <c r="A70" s="40">
        <v>3</v>
      </c>
      <c r="B70" s="40" t="s">
        <v>40</v>
      </c>
      <c r="C70" s="40">
        <v>3.1</v>
      </c>
      <c r="D70" s="80" t="str">
        <f t="shared" si="25"/>
        <v>DM 3.1</v>
      </c>
      <c r="E70" s="51" t="s">
        <v>394</v>
      </c>
      <c r="F70" s="40" t="s">
        <v>337</v>
      </c>
      <c r="G70" s="40">
        <v>3.1</v>
      </c>
      <c r="H70" s="40" t="s">
        <v>434</v>
      </c>
    </row>
    <row r="71" spans="1:8" x14ac:dyDescent="0.25">
      <c r="A71" s="40">
        <v>3</v>
      </c>
      <c r="B71" s="40" t="s">
        <v>40</v>
      </c>
      <c r="C71" s="40">
        <v>3.1</v>
      </c>
      <c r="D71" s="80" t="str">
        <f t="shared" si="25"/>
        <v>DM 3.1</v>
      </c>
      <c r="E71" s="51" t="s">
        <v>394</v>
      </c>
      <c r="F71" s="40" t="s">
        <v>342</v>
      </c>
      <c r="G71" s="40">
        <v>1.1000000000000001</v>
      </c>
      <c r="H71" s="40">
        <v>4</v>
      </c>
    </row>
    <row r="72" spans="1:8" x14ac:dyDescent="0.25">
      <c r="A72" s="40">
        <v>3</v>
      </c>
      <c r="B72" s="40" t="s">
        <v>40</v>
      </c>
      <c r="C72" s="40">
        <v>3.2</v>
      </c>
      <c r="D72" s="80" t="str">
        <f t="shared" si="25"/>
        <v>DM 3.2</v>
      </c>
      <c r="E72" s="51"/>
      <c r="F72" s="40"/>
      <c r="G72" s="40"/>
      <c r="H72" s="40"/>
    </row>
    <row r="73" spans="1:8" x14ac:dyDescent="0.25">
      <c r="A73" s="40">
        <v>1</v>
      </c>
      <c r="B73" s="40" t="s">
        <v>47</v>
      </c>
      <c r="C73" s="40">
        <v>1.1000000000000001</v>
      </c>
      <c r="D73" s="80" t="str">
        <f t="shared" si="25"/>
        <v>DQ 1.1</v>
      </c>
      <c r="E73" s="51"/>
      <c r="F73" s="40"/>
      <c r="G73" s="40"/>
      <c r="H73" s="40"/>
    </row>
    <row r="74" spans="1:8" x14ac:dyDescent="0.25">
      <c r="A74" s="40">
        <v>1</v>
      </c>
      <c r="B74" s="40" t="s">
        <v>47</v>
      </c>
      <c r="C74" s="40">
        <v>1.2</v>
      </c>
      <c r="D74" s="80" t="str">
        <f t="shared" si="25"/>
        <v>DQ 1.2</v>
      </c>
      <c r="E74" s="51"/>
      <c r="F74" s="40"/>
      <c r="G74" s="40"/>
      <c r="H74" s="40"/>
    </row>
    <row r="75" spans="1:8" x14ac:dyDescent="0.25">
      <c r="A75" s="40">
        <v>2</v>
      </c>
      <c r="B75" s="40" t="s">
        <v>47</v>
      </c>
      <c r="C75" s="40">
        <v>2.1</v>
      </c>
      <c r="D75" s="80" t="str">
        <f t="shared" si="25"/>
        <v>DQ 2.1</v>
      </c>
      <c r="E75" s="51"/>
      <c r="F75" s="40"/>
      <c r="G75" s="40"/>
      <c r="H75" s="40"/>
    </row>
    <row r="76" spans="1:8" x14ac:dyDescent="0.25">
      <c r="A76" s="40">
        <v>2</v>
      </c>
      <c r="B76" s="40" t="s">
        <v>47</v>
      </c>
      <c r="C76" s="40">
        <v>2.2000000000000002</v>
      </c>
      <c r="D76" s="80" t="str">
        <f t="shared" si="25"/>
        <v>DQ 2.2</v>
      </c>
      <c r="E76" s="51" t="s">
        <v>412</v>
      </c>
      <c r="F76" s="40" t="s">
        <v>321</v>
      </c>
      <c r="G76" s="40">
        <v>1.1000000000000001</v>
      </c>
      <c r="H76" s="40">
        <v>2</v>
      </c>
    </row>
    <row r="77" spans="1:8" ht="18" customHeight="1" x14ac:dyDescent="0.25">
      <c r="A77" s="40">
        <v>2</v>
      </c>
      <c r="B77" s="40" t="s">
        <v>47</v>
      </c>
      <c r="C77" s="40">
        <v>2.2000000000000002</v>
      </c>
      <c r="D77" s="80" t="str">
        <f t="shared" si="25"/>
        <v>DQ 2.2</v>
      </c>
      <c r="E77" s="51" t="s">
        <v>412</v>
      </c>
      <c r="F77" s="40" t="s">
        <v>321</v>
      </c>
      <c r="G77" s="40">
        <v>2.1</v>
      </c>
      <c r="H77" s="40">
        <v>6</v>
      </c>
    </row>
    <row r="78" spans="1:8" x14ac:dyDescent="0.25">
      <c r="A78" s="40">
        <v>2</v>
      </c>
      <c r="B78" s="40" t="s">
        <v>47</v>
      </c>
      <c r="C78" s="40">
        <v>2.2999999999999998</v>
      </c>
      <c r="D78" s="80" t="str">
        <f t="shared" si="25"/>
        <v>DQ 2.3</v>
      </c>
      <c r="E78" s="51"/>
      <c r="F78" s="40"/>
      <c r="G78" s="40"/>
      <c r="H78" s="40"/>
    </row>
    <row r="79" spans="1:8" x14ac:dyDescent="0.25">
      <c r="A79" s="40">
        <v>3</v>
      </c>
      <c r="B79" s="40" t="s">
        <v>47</v>
      </c>
      <c r="C79" s="40">
        <v>3.1</v>
      </c>
      <c r="D79" s="80" t="str">
        <f t="shared" si="25"/>
        <v>DQ 3.1</v>
      </c>
      <c r="E79" s="51"/>
      <c r="F79" s="40"/>
      <c r="G79" s="40"/>
      <c r="H79" s="40"/>
    </row>
    <row r="80" spans="1:8" x14ac:dyDescent="0.25">
      <c r="A80" s="40">
        <v>3</v>
      </c>
      <c r="B80" s="40" t="s">
        <v>47</v>
      </c>
      <c r="C80" s="40">
        <v>3.2</v>
      </c>
      <c r="D80" s="80" t="str">
        <f t="shared" si="25"/>
        <v>DQ 3.2</v>
      </c>
      <c r="E80" s="51"/>
      <c r="F80" s="40"/>
      <c r="G80" s="40"/>
      <c r="H80" s="40"/>
    </row>
    <row r="81" spans="1:8" x14ac:dyDescent="0.25">
      <c r="A81" s="40">
        <v>1</v>
      </c>
      <c r="B81" s="40" t="s">
        <v>64</v>
      </c>
      <c r="C81" s="40">
        <v>1.1000000000000001</v>
      </c>
      <c r="D81" s="80" t="str">
        <f t="shared" si="25"/>
        <v>ESAF 1.1</v>
      </c>
      <c r="E81" s="51"/>
      <c r="F81" s="40"/>
      <c r="G81" s="40"/>
      <c r="H81" s="40"/>
    </row>
    <row r="82" spans="1:8" x14ac:dyDescent="0.25">
      <c r="A82" s="40">
        <v>1</v>
      </c>
      <c r="B82" s="40" t="s">
        <v>64</v>
      </c>
      <c r="C82" s="40">
        <v>1.2</v>
      </c>
      <c r="D82" s="80" t="str">
        <f t="shared" si="25"/>
        <v>ESAF 1.2</v>
      </c>
      <c r="E82" s="51"/>
      <c r="F82" s="40"/>
      <c r="G82" s="40"/>
      <c r="H82" s="40"/>
    </row>
    <row r="83" spans="1:8" x14ac:dyDescent="0.25">
      <c r="A83" s="40">
        <v>2</v>
      </c>
      <c r="B83" s="40" t="s">
        <v>64</v>
      </c>
      <c r="C83" s="40">
        <v>2.1</v>
      </c>
      <c r="D83" s="80" t="str">
        <f t="shared" si="25"/>
        <v>ESAF 2.1</v>
      </c>
      <c r="E83" s="51"/>
      <c r="F83" s="40"/>
      <c r="G83" s="40"/>
      <c r="H83" s="40"/>
    </row>
    <row r="84" spans="1:8" x14ac:dyDescent="0.25">
      <c r="A84" s="40">
        <v>2</v>
      </c>
      <c r="B84" s="40" t="s">
        <v>64</v>
      </c>
      <c r="C84" s="40">
        <v>2.2000000000000002</v>
      </c>
      <c r="D84" s="80" t="str">
        <f t="shared" si="25"/>
        <v>ESAF 2.2</v>
      </c>
      <c r="E84" s="51"/>
      <c r="F84" s="40"/>
      <c r="G84" s="40"/>
      <c r="H84" s="40"/>
    </row>
    <row r="85" spans="1:8" x14ac:dyDescent="0.25">
      <c r="A85" s="40">
        <v>2</v>
      </c>
      <c r="B85" s="40" t="s">
        <v>64</v>
      </c>
      <c r="C85" s="40">
        <v>2.2999999999999998</v>
      </c>
      <c r="D85" s="80" t="str">
        <f t="shared" si="25"/>
        <v>ESAF 2.3</v>
      </c>
      <c r="E85" s="51"/>
      <c r="F85" s="40"/>
      <c r="G85" s="40"/>
      <c r="H85" s="40"/>
    </row>
    <row r="86" spans="1:8" x14ac:dyDescent="0.25">
      <c r="A86" s="40">
        <v>3</v>
      </c>
      <c r="B86" s="40" t="s">
        <v>64</v>
      </c>
      <c r="C86" s="40">
        <v>3.1</v>
      </c>
      <c r="D86" s="80" t="str">
        <f t="shared" si="25"/>
        <v>ESAF 3.1</v>
      </c>
      <c r="E86" s="51"/>
      <c r="F86" s="40"/>
      <c r="G86" s="40"/>
      <c r="H86" s="40"/>
    </row>
    <row r="87" spans="1:8" x14ac:dyDescent="0.25">
      <c r="A87" s="40">
        <v>3</v>
      </c>
      <c r="B87" s="40" t="s">
        <v>64</v>
      </c>
      <c r="C87" s="40">
        <v>3.2</v>
      </c>
      <c r="D87" s="80" t="str">
        <f t="shared" si="25"/>
        <v>ESAF 3.2</v>
      </c>
      <c r="E87" s="51"/>
      <c r="F87" s="40"/>
      <c r="G87" s="40"/>
      <c r="H87" s="40"/>
    </row>
    <row r="88" spans="1:8" x14ac:dyDescent="0.25">
      <c r="A88" s="40">
        <v>3</v>
      </c>
      <c r="B88" s="40" t="s">
        <v>64</v>
      </c>
      <c r="C88" s="40">
        <v>3.3</v>
      </c>
      <c r="D88" s="80" t="str">
        <f t="shared" si="25"/>
        <v>ESAF 3.3</v>
      </c>
      <c r="E88" s="51"/>
      <c r="F88" s="40"/>
      <c r="G88" s="40"/>
      <c r="H88" s="40"/>
    </row>
    <row r="89" spans="1:8" x14ac:dyDescent="0.25">
      <c r="A89" s="40">
        <v>1</v>
      </c>
      <c r="B89" s="40" t="s">
        <v>73</v>
      </c>
      <c r="C89" s="40">
        <v>1.1000000000000001</v>
      </c>
      <c r="D89" s="80" t="str">
        <f t="shared" si="25"/>
        <v>ESEC 1.1</v>
      </c>
      <c r="E89" s="51" t="s">
        <v>396</v>
      </c>
      <c r="F89" s="40" t="s">
        <v>321</v>
      </c>
      <c r="G89" s="40">
        <v>1.1000000000000001</v>
      </c>
      <c r="H89" s="40"/>
    </row>
    <row r="90" spans="1:8" x14ac:dyDescent="0.25">
      <c r="A90" s="40">
        <v>1</v>
      </c>
      <c r="B90" s="40" t="s">
        <v>73</v>
      </c>
      <c r="C90" s="40">
        <v>1.1000000000000001</v>
      </c>
      <c r="D90" s="80" t="str">
        <f t="shared" si="25"/>
        <v>ESEC 1.1</v>
      </c>
      <c r="E90" s="51" t="s">
        <v>396</v>
      </c>
      <c r="F90" s="40" t="s">
        <v>321</v>
      </c>
      <c r="G90" s="40">
        <v>1.2</v>
      </c>
      <c r="H90" s="40"/>
    </row>
    <row r="91" spans="1:8" x14ac:dyDescent="0.25">
      <c r="A91" s="40">
        <v>1</v>
      </c>
      <c r="B91" s="40" t="s">
        <v>73</v>
      </c>
      <c r="C91" s="40">
        <v>1.2</v>
      </c>
      <c r="D91" s="80" t="str">
        <f t="shared" si="25"/>
        <v>ESEC 1.2</v>
      </c>
      <c r="E91" s="51" t="s">
        <v>394</v>
      </c>
      <c r="F91" s="40" t="s">
        <v>321</v>
      </c>
      <c r="G91" s="40">
        <v>3.2</v>
      </c>
      <c r="H91" s="40">
        <v>1</v>
      </c>
    </row>
    <row r="92" spans="1:8" x14ac:dyDescent="0.25">
      <c r="A92" s="40">
        <v>2</v>
      </c>
      <c r="B92" s="40" t="s">
        <v>73</v>
      </c>
      <c r="C92" s="40">
        <v>2.1</v>
      </c>
      <c r="D92" s="80" t="str">
        <f t="shared" si="25"/>
        <v>ESEC 2.1</v>
      </c>
      <c r="E92" s="51" t="s">
        <v>394</v>
      </c>
      <c r="F92" s="40" t="s">
        <v>321</v>
      </c>
      <c r="G92" s="40">
        <v>1.1000000000000001</v>
      </c>
      <c r="H92" s="40" t="s">
        <v>436</v>
      </c>
    </row>
    <row r="93" spans="1:8" x14ac:dyDescent="0.25">
      <c r="A93" s="40">
        <v>2</v>
      </c>
      <c r="B93" s="40" t="s">
        <v>73</v>
      </c>
      <c r="C93" s="40">
        <v>2.1</v>
      </c>
      <c r="D93" s="80" t="str">
        <f t="shared" si="25"/>
        <v>ESEC 2.1</v>
      </c>
      <c r="E93" s="51" t="s">
        <v>394</v>
      </c>
      <c r="F93" s="40" t="s">
        <v>321</v>
      </c>
      <c r="G93" s="40">
        <v>1.2</v>
      </c>
      <c r="H93" s="40">
        <v>6</v>
      </c>
    </row>
    <row r="94" spans="1:8" x14ac:dyDescent="0.25">
      <c r="A94" s="40">
        <v>2</v>
      </c>
      <c r="B94" s="40" t="s">
        <v>73</v>
      </c>
      <c r="C94" s="40">
        <v>2.1</v>
      </c>
      <c r="D94" s="80" t="str">
        <f t="shared" si="25"/>
        <v>ESEC 2.1</v>
      </c>
      <c r="E94" s="51" t="s">
        <v>394</v>
      </c>
      <c r="F94" s="40" t="s">
        <v>342</v>
      </c>
      <c r="G94" s="40">
        <v>1.2</v>
      </c>
      <c r="H94" s="40">
        <v>3</v>
      </c>
    </row>
    <row r="95" spans="1:8" x14ac:dyDescent="0.25">
      <c r="A95" s="40">
        <v>2</v>
      </c>
      <c r="B95" s="40" t="s">
        <v>73</v>
      </c>
      <c r="C95" s="40">
        <v>2.2000000000000002</v>
      </c>
      <c r="D95" s="80" t="str">
        <f t="shared" si="25"/>
        <v>ESEC 2.2</v>
      </c>
      <c r="E95" s="51" t="s">
        <v>394</v>
      </c>
      <c r="F95" s="40" t="s">
        <v>321</v>
      </c>
      <c r="G95" s="40">
        <v>1.1000000000000001</v>
      </c>
      <c r="H95" s="40" t="s">
        <v>437</v>
      </c>
    </row>
    <row r="96" spans="1:8" x14ac:dyDescent="0.25">
      <c r="A96" s="40">
        <v>2</v>
      </c>
      <c r="B96" s="40" t="s">
        <v>73</v>
      </c>
      <c r="C96" s="40">
        <v>2.2999999999999998</v>
      </c>
      <c r="D96" s="80" t="str">
        <f t="shared" si="25"/>
        <v>ESEC 2.3</v>
      </c>
      <c r="E96" s="51" t="s">
        <v>396</v>
      </c>
      <c r="F96" s="40" t="s">
        <v>321</v>
      </c>
      <c r="G96" s="40">
        <v>1.1000000000000001</v>
      </c>
      <c r="H96" s="40"/>
    </row>
    <row r="97" spans="1:8" x14ac:dyDescent="0.25">
      <c r="A97" s="40">
        <v>2</v>
      </c>
      <c r="B97" s="40" t="s">
        <v>73</v>
      </c>
      <c r="C97" s="40">
        <v>2.2999999999999998</v>
      </c>
      <c r="D97" s="80" t="str">
        <f t="shared" si="25"/>
        <v>ESEC 2.3</v>
      </c>
      <c r="E97" s="51" t="s">
        <v>394</v>
      </c>
      <c r="F97" s="40" t="s">
        <v>342</v>
      </c>
      <c r="G97" s="40">
        <v>5.0999999999999996</v>
      </c>
      <c r="H97" s="40">
        <v>6</v>
      </c>
    </row>
    <row r="98" spans="1:8" x14ac:dyDescent="0.25">
      <c r="A98" s="40">
        <v>3</v>
      </c>
      <c r="B98" s="40" t="s">
        <v>73</v>
      </c>
      <c r="C98" s="40">
        <v>2.4</v>
      </c>
      <c r="D98" s="80" t="str">
        <f t="shared" si="25"/>
        <v>ESEC 2.4</v>
      </c>
      <c r="E98" s="51" t="s">
        <v>396</v>
      </c>
      <c r="F98" s="40" t="s">
        <v>321</v>
      </c>
      <c r="G98" s="40">
        <v>1.2</v>
      </c>
      <c r="H98" s="40"/>
    </row>
    <row r="99" spans="1:8" x14ac:dyDescent="0.25">
      <c r="A99" s="40">
        <v>2</v>
      </c>
      <c r="B99" s="40" t="s">
        <v>73</v>
      </c>
      <c r="C99" s="40">
        <v>2.4</v>
      </c>
      <c r="D99" s="80" t="str">
        <f t="shared" si="25"/>
        <v>ESEC 2.4</v>
      </c>
      <c r="E99" s="51" t="s">
        <v>394</v>
      </c>
      <c r="F99" s="40" t="s">
        <v>321</v>
      </c>
      <c r="G99" s="40">
        <v>5.0999999999999996</v>
      </c>
      <c r="H99" s="40" t="s">
        <v>517</v>
      </c>
    </row>
    <row r="100" spans="1:8" x14ac:dyDescent="0.25">
      <c r="A100" s="40">
        <v>3</v>
      </c>
      <c r="B100" s="40" t="s">
        <v>73</v>
      </c>
      <c r="C100" s="40">
        <v>2.4</v>
      </c>
      <c r="D100" s="80" t="str">
        <f t="shared" si="25"/>
        <v>ESEC 2.4</v>
      </c>
      <c r="E100" s="51" t="s">
        <v>394</v>
      </c>
      <c r="F100" s="40" t="s">
        <v>342</v>
      </c>
      <c r="G100" s="40">
        <v>1.3</v>
      </c>
      <c r="H100" s="40">
        <v>2</v>
      </c>
    </row>
    <row r="101" spans="1:8" x14ac:dyDescent="0.25">
      <c r="A101" s="40">
        <v>3</v>
      </c>
      <c r="B101" s="40" t="s">
        <v>73</v>
      </c>
      <c r="C101" s="40">
        <v>2.4</v>
      </c>
      <c r="D101" s="80" t="str">
        <f t="shared" si="25"/>
        <v>ESEC 2.4</v>
      </c>
      <c r="E101" s="51" t="s">
        <v>394</v>
      </c>
      <c r="F101" s="40" t="s">
        <v>342</v>
      </c>
      <c r="G101" s="40">
        <v>4.4000000000000004</v>
      </c>
      <c r="H101" s="40">
        <v>2</v>
      </c>
    </row>
    <row r="102" spans="1:8" x14ac:dyDescent="0.25">
      <c r="A102" s="40">
        <v>2</v>
      </c>
      <c r="B102" s="40" t="s">
        <v>73</v>
      </c>
      <c r="C102" s="40">
        <v>2.4</v>
      </c>
      <c r="D102" s="80" t="str">
        <f t="shared" si="25"/>
        <v>ESEC 2.4</v>
      </c>
      <c r="E102" s="51" t="s">
        <v>412</v>
      </c>
      <c r="F102" s="40" t="s">
        <v>337</v>
      </c>
      <c r="G102" s="40">
        <v>1.1000000000000001</v>
      </c>
      <c r="H102" s="40">
        <v>6</v>
      </c>
    </row>
    <row r="103" spans="1:8" x14ac:dyDescent="0.25">
      <c r="A103" s="40">
        <v>3</v>
      </c>
      <c r="B103" s="40" t="s">
        <v>73</v>
      </c>
      <c r="C103" s="40">
        <v>3.1</v>
      </c>
      <c r="D103" s="80" t="str">
        <f t="shared" si="25"/>
        <v>ESEC 3.1</v>
      </c>
      <c r="E103" s="51" t="s">
        <v>394</v>
      </c>
      <c r="F103" s="40" t="s">
        <v>321</v>
      </c>
      <c r="G103" s="40">
        <v>1.1000000000000001</v>
      </c>
      <c r="H103" s="40" t="s">
        <v>435</v>
      </c>
    </row>
    <row r="104" spans="1:8" x14ac:dyDescent="0.25">
      <c r="A104" s="40">
        <v>3</v>
      </c>
      <c r="B104" s="40" t="s">
        <v>73</v>
      </c>
      <c r="C104" s="40">
        <v>3.1</v>
      </c>
      <c r="D104" s="80" t="str">
        <f t="shared" si="25"/>
        <v>ESEC 3.1</v>
      </c>
      <c r="E104" s="51" t="s">
        <v>394</v>
      </c>
      <c r="F104" s="40" t="s">
        <v>321</v>
      </c>
      <c r="G104" s="40">
        <v>1.2</v>
      </c>
      <c r="H104" s="40" t="s">
        <v>438</v>
      </c>
    </row>
    <row r="105" spans="1:8" x14ac:dyDescent="0.25">
      <c r="A105" s="40">
        <v>3</v>
      </c>
      <c r="B105" s="40" t="s">
        <v>73</v>
      </c>
      <c r="C105" s="40">
        <v>3.1</v>
      </c>
      <c r="D105" s="80" t="str">
        <f t="shared" si="25"/>
        <v>ESEC 3.1</v>
      </c>
      <c r="E105" s="51" t="s">
        <v>394</v>
      </c>
      <c r="F105" s="40" t="s">
        <v>321</v>
      </c>
      <c r="G105" s="40">
        <v>1.3</v>
      </c>
      <c r="H105" s="40">
        <v>5</v>
      </c>
    </row>
    <row r="106" spans="1:8" x14ac:dyDescent="0.25">
      <c r="A106" s="40">
        <v>3</v>
      </c>
      <c r="B106" s="40" t="s">
        <v>73</v>
      </c>
      <c r="C106" s="40">
        <v>3.1</v>
      </c>
      <c r="D106" s="80" t="str">
        <f t="shared" si="25"/>
        <v>ESEC 3.1</v>
      </c>
      <c r="E106" s="51" t="s">
        <v>394</v>
      </c>
      <c r="F106" s="40" t="s">
        <v>321</v>
      </c>
      <c r="G106" s="40">
        <v>2.1</v>
      </c>
      <c r="H106" s="40" t="s">
        <v>440</v>
      </c>
    </row>
    <row r="107" spans="1:8" x14ac:dyDescent="0.25">
      <c r="A107" s="40">
        <v>3</v>
      </c>
      <c r="B107" s="40" t="s">
        <v>73</v>
      </c>
      <c r="C107" s="40">
        <v>3.1</v>
      </c>
      <c r="D107" s="80" t="str">
        <f t="shared" si="25"/>
        <v>ESEC 3.1</v>
      </c>
      <c r="E107" s="51" t="s">
        <v>394</v>
      </c>
      <c r="F107" s="40" t="s">
        <v>321</v>
      </c>
      <c r="G107" s="40">
        <v>2.1</v>
      </c>
      <c r="H107" s="40" t="s">
        <v>436</v>
      </c>
    </row>
    <row r="108" spans="1:8" x14ac:dyDescent="0.25">
      <c r="A108" s="39">
        <v>3</v>
      </c>
      <c r="B108" s="39" t="s">
        <v>73</v>
      </c>
      <c r="C108" s="39">
        <v>3.1</v>
      </c>
      <c r="D108" s="80" t="str">
        <f t="shared" si="25"/>
        <v>ESEC 3.1</v>
      </c>
      <c r="E108" s="51" t="s">
        <v>394</v>
      </c>
      <c r="F108" s="40" t="s">
        <v>321</v>
      </c>
      <c r="G108" s="40">
        <v>5.0999999999999996</v>
      </c>
      <c r="H108" s="40" t="s">
        <v>463</v>
      </c>
    </row>
    <row r="109" spans="1:8" x14ac:dyDescent="0.25">
      <c r="A109" s="40">
        <v>3</v>
      </c>
      <c r="B109" s="40" t="s">
        <v>73</v>
      </c>
      <c r="C109" s="40">
        <v>3.1</v>
      </c>
      <c r="D109" s="80" t="str">
        <f t="shared" si="25"/>
        <v>ESEC 3.1</v>
      </c>
      <c r="E109" s="51" t="s">
        <v>394</v>
      </c>
      <c r="F109" s="40" t="s">
        <v>342</v>
      </c>
      <c r="G109" s="40">
        <v>1.1000000000000001</v>
      </c>
      <c r="H109" s="40" t="s">
        <v>437</v>
      </c>
    </row>
    <row r="110" spans="1:8" x14ac:dyDescent="0.25">
      <c r="A110" s="40">
        <v>3</v>
      </c>
      <c r="B110" s="40" t="s">
        <v>73</v>
      </c>
      <c r="C110" s="40">
        <v>3.1</v>
      </c>
      <c r="D110" s="80" t="str">
        <f t="shared" si="25"/>
        <v>ESEC 3.1</v>
      </c>
      <c r="E110" s="51" t="s">
        <v>394</v>
      </c>
      <c r="F110" s="40" t="s">
        <v>342</v>
      </c>
      <c r="G110" s="40">
        <v>1.3</v>
      </c>
      <c r="H110" s="40" t="s">
        <v>437</v>
      </c>
    </row>
    <row r="111" spans="1:8" x14ac:dyDescent="0.25">
      <c r="A111" s="39">
        <v>3</v>
      </c>
      <c r="B111" s="39" t="s">
        <v>73</v>
      </c>
      <c r="C111" s="39">
        <v>3.1</v>
      </c>
      <c r="D111" s="80" t="str">
        <f t="shared" si="25"/>
        <v>ESEC 3.1</v>
      </c>
      <c r="E111" s="51" t="s">
        <v>394</v>
      </c>
      <c r="F111" s="40" t="s">
        <v>363</v>
      </c>
      <c r="G111" s="40">
        <v>1.3</v>
      </c>
      <c r="H111" s="40">
        <v>4</v>
      </c>
    </row>
    <row r="112" spans="1:8" x14ac:dyDescent="0.25">
      <c r="A112" s="40">
        <v>3</v>
      </c>
      <c r="B112" s="40" t="s">
        <v>73</v>
      </c>
      <c r="C112" s="40">
        <v>3.2</v>
      </c>
      <c r="D112" s="80" t="str">
        <f t="shared" si="25"/>
        <v>ESEC 3.2</v>
      </c>
      <c r="E112" s="51" t="s">
        <v>396</v>
      </c>
      <c r="F112" s="40" t="s">
        <v>321</v>
      </c>
      <c r="G112" s="40">
        <v>1.1000000000000001</v>
      </c>
      <c r="H112" s="40"/>
    </row>
    <row r="113" spans="1:8" x14ac:dyDescent="0.25">
      <c r="A113" s="40">
        <v>3</v>
      </c>
      <c r="B113" s="40" t="s">
        <v>73</v>
      </c>
      <c r="C113" s="40">
        <v>3.2</v>
      </c>
      <c r="D113" s="80" t="str">
        <f t="shared" si="25"/>
        <v>ESEC 3.2</v>
      </c>
      <c r="E113" s="51" t="s">
        <v>396</v>
      </c>
      <c r="F113" s="40" t="s">
        <v>321</v>
      </c>
      <c r="G113" s="40">
        <v>1.2</v>
      </c>
      <c r="H113" s="40"/>
    </row>
    <row r="114" spans="1:8" x14ac:dyDescent="0.25">
      <c r="A114" s="40">
        <v>3</v>
      </c>
      <c r="B114" s="40" t="s">
        <v>73</v>
      </c>
      <c r="C114" s="40">
        <v>3.2</v>
      </c>
      <c r="D114" s="80" t="str">
        <f t="shared" si="25"/>
        <v>ESEC 3.2</v>
      </c>
      <c r="E114" s="51" t="s">
        <v>394</v>
      </c>
      <c r="F114" s="40" t="s">
        <v>321</v>
      </c>
      <c r="G114" s="40">
        <v>4.2</v>
      </c>
      <c r="H114" s="40">
        <v>4</v>
      </c>
    </row>
    <row r="115" spans="1:8" x14ac:dyDescent="0.25">
      <c r="A115" s="40">
        <v>3</v>
      </c>
      <c r="B115" s="40" t="s">
        <v>73</v>
      </c>
      <c r="C115" s="40">
        <v>3.2</v>
      </c>
      <c r="D115" s="80" t="str">
        <f t="shared" si="25"/>
        <v>ESEC 3.2</v>
      </c>
      <c r="E115" s="51" t="s">
        <v>394</v>
      </c>
      <c r="F115" s="40" t="s">
        <v>321</v>
      </c>
      <c r="G115" s="40">
        <v>5.0999999999999996</v>
      </c>
      <c r="H115" s="40" t="s">
        <v>518</v>
      </c>
    </row>
    <row r="116" spans="1:8" x14ac:dyDescent="0.25">
      <c r="A116" s="40">
        <v>3</v>
      </c>
      <c r="B116" s="40" t="s">
        <v>73</v>
      </c>
      <c r="C116" s="40">
        <v>3.2</v>
      </c>
      <c r="D116" s="80" t="str">
        <f t="shared" si="25"/>
        <v>ESEC 3.2</v>
      </c>
      <c r="E116" s="51" t="s">
        <v>394</v>
      </c>
      <c r="F116" s="40" t="s">
        <v>342</v>
      </c>
      <c r="G116" s="40">
        <v>4.2</v>
      </c>
      <c r="H116" s="40" t="s">
        <v>434</v>
      </c>
    </row>
    <row r="117" spans="1:8" x14ac:dyDescent="0.25">
      <c r="A117" s="40">
        <v>3</v>
      </c>
      <c r="B117" s="40" t="s">
        <v>73</v>
      </c>
      <c r="C117" s="40">
        <v>3.2</v>
      </c>
      <c r="D117" s="80" t="str">
        <f t="shared" si="25"/>
        <v>ESEC 3.2</v>
      </c>
      <c r="E117" s="51" t="s">
        <v>412</v>
      </c>
      <c r="F117" s="40" t="s">
        <v>321</v>
      </c>
      <c r="G117" s="40">
        <v>5.2</v>
      </c>
      <c r="H117" s="40" t="s">
        <v>521</v>
      </c>
    </row>
    <row r="118" spans="1:8" x14ac:dyDescent="0.25">
      <c r="A118" s="40">
        <v>3</v>
      </c>
      <c r="B118" s="40" t="s">
        <v>73</v>
      </c>
      <c r="C118" s="40">
        <v>3.3</v>
      </c>
      <c r="D118" s="80" t="str">
        <f t="shared" si="25"/>
        <v>ESEC 3.3</v>
      </c>
      <c r="E118" s="51" t="s">
        <v>394</v>
      </c>
      <c r="F118" s="40" t="s">
        <v>321</v>
      </c>
      <c r="G118" s="40">
        <v>4.0999999999999996</v>
      </c>
      <c r="H118" s="40" t="s">
        <v>442</v>
      </c>
    </row>
    <row r="119" spans="1:8" ht="18" customHeight="1" x14ac:dyDescent="0.25">
      <c r="A119" s="40">
        <v>3</v>
      </c>
      <c r="B119" s="40" t="s">
        <v>73</v>
      </c>
      <c r="C119" s="40">
        <v>3.3</v>
      </c>
      <c r="D119" s="80" t="str">
        <f t="shared" si="25"/>
        <v>ESEC 3.3</v>
      </c>
      <c r="E119" s="51" t="s">
        <v>394</v>
      </c>
      <c r="F119" s="40" t="s">
        <v>342</v>
      </c>
      <c r="G119" s="40">
        <v>5.0999999999999996</v>
      </c>
      <c r="H119" s="40" t="s">
        <v>476</v>
      </c>
    </row>
    <row r="120" spans="1:8" x14ac:dyDescent="0.25">
      <c r="A120" s="40">
        <v>1</v>
      </c>
      <c r="B120" s="40" t="s">
        <v>90</v>
      </c>
      <c r="C120" s="40">
        <v>1.1000000000000001</v>
      </c>
      <c r="D120" s="80" t="str">
        <f t="shared" si="25"/>
        <v>EST 1.1</v>
      </c>
      <c r="E120" s="51"/>
      <c r="F120" s="40"/>
      <c r="G120" s="40"/>
      <c r="H120" s="40"/>
    </row>
    <row r="121" spans="1:8" x14ac:dyDescent="0.25">
      <c r="A121" s="40">
        <v>2</v>
      </c>
      <c r="B121" s="40" t="s">
        <v>90</v>
      </c>
      <c r="C121" s="40">
        <v>2.1</v>
      </c>
      <c r="D121" s="80" t="str">
        <f t="shared" si="25"/>
        <v>EST 2.1</v>
      </c>
      <c r="E121" s="51"/>
      <c r="F121" s="40"/>
      <c r="G121" s="40"/>
      <c r="H121" s="40"/>
    </row>
    <row r="122" spans="1:8" x14ac:dyDescent="0.25">
      <c r="A122" s="40">
        <v>2</v>
      </c>
      <c r="B122" s="40" t="s">
        <v>90</v>
      </c>
      <c r="C122" s="40">
        <v>2.2000000000000002</v>
      </c>
      <c r="D122" s="80" t="str">
        <f t="shared" si="25"/>
        <v>EST 2.2</v>
      </c>
      <c r="E122" s="51"/>
      <c r="F122" s="40"/>
      <c r="G122" s="40"/>
      <c r="H122" s="40"/>
    </row>
    <row r="123" spans="1:8" x14ac:dyDescent="0.25">
      <c r="A123" s="40">
        <v>2</v>
      </c>
      <c r="B123" s="40" t="s">
        <v>90</v>
      </c>
      <c r="C123" s="40">
        <v>2.2999999999999998</v>
      </c>
      <c r="D123" s="80" t="str">
        <f t="shared" si="25"/>
        <v>EST 2.3</v>
      </c>
      <c r="E123" s="51"/>
      <c r="F123" s="40"/>
      <c r="G123" s="40"/>
      <c r="H123" s="40"/>
    </row>
    <row r="124" spans="1:8" x14ac:dyDescent="0.25">
      <c r="A124" s="40">
        <v>3</v>
      </c>
      <c r="B124" s="40" t="s">
        <v>90</v>
      </c>
      <c r="C124" s="40">
        <v>3.1</v>
      </c>
      <c r="D124" s="80" t="str">
        <f t="shared" si="25"/>
        <v>EST 3.1</v>
      </c>
      <c r="E124" s="51"/>
      <c r="F124" s="40"/>
      <c r="G124" s="40"/>
      <c r="H124" s="40"/>
    </row>
    <row r="125" spans="1:8" x14ac:dyDescent="0.25">
      <c r="A125" s="40">
        <v>3</v>
      </c>
      <c r="B125" s="40" t="s">
        <v>90</v>
      </c>
      <c r="C125" s="40">
        <v>3.2</v>
      </c>
      <c r="D125" s="80" t="str">
        <f t="shared" si="25"/>
        <v>EST 3.2</v>
      </c>
      <c r="E125" s="51"/>
      <c r="F125" s="40"/>
      <c r="G125" s="40"/>
      <c r="H125" s="40"/>
    </row>
    <row r="126" spans="1:8" x14ac:dyDescent="0.25">
      <c r="A126" s="40">
        <v>1</v>
      </c>
      <c r="B126" s="40" t="s">
        <v>83</v>
      </c>
      <c r="C126" s="40">
        <v>1.1000000000000001</v>
      </c>
      <c r="D126" s="80" t="str">
        <f t="shared" si="25"/>
        <v>EVW 1.1</v>
      </c>
      <c r="E126" s="51"/>
      <c r="F126" s="40"/>
      <c r="G126" s="40"/>
      <c r="H126" s="40"/>
    </row>
    <row r="127" spans="1:8" x14ac:dyDescent="0.25">
      <c r="A127" s="40">
        <v>1</v>
      </c>
      <c r="B127" s="40" t="s">
        <v>83</v>
      </c>
      <c r="C127" s="40">
        <v>1.2</v>
      </c>
      <c r="D127" s="80" t="str">
        <f t="shared" si="25"/>
        <v>EVW 1.2</v>
      </c>
      <c r="E127" s="51"/>
      <c r="F127" s="40"/>
      <c r="G127" s="40"/>
      <c r="H127" s="40"/>
    </row>
    <row r="128" spans="1:8" x14ac:dyDescent="0.25">
      <c r="A128" s="40">
        <v>2</v>
      </c>
      <c r="B128" s="40" t="s">
        <v>83</v>
      </c>
      <c r="C128" s="40">
        <v>2.1</v>
      </c>
      <c r="D128" s="80" t="str">
        <f t="shared" si="25"/>
        <v>EVW 2.1</v>
      </c>
      <c r="E128" s="51"/>
      <c r="F128" s="40"/>
      <c r="G128" s="40"/>
      <c r="H128" s="40"/>
    </row>
    <row r="129" spans="1:8" x14ac:dyDescent="0.25">
      <c r="A129" s="40">
        <v>2</v>
      </c>
      <c r="B129" s="40" t="s">
        <v>83</v>
      </c>
      <c r="C129" s="40">
        <v>2.2000000000000002</v>
      </c>
      <c r="D129" s="80" t="str">
        <f t="shared" si="25"/>
        <v>EVW 2.2</v>
      </c>
      <c r="E129" s="51"/>
      <c r="F129" s="40"/>
      <c r="G129" s="40"/>
      <c r="H129" s="40"/>
    </row>
    <row r="130" spans="1:8" x14ac:dyDescent="0.25">
      <c r="A130" s="40">
        <v>3</v>
      </c>
      <c r="B130" s="40" t="s">
        <v>83</v>
      </c>
      <c r="C130" s="40">
        <v>3.1</v>
      </c>
      <c r="D130" s="80" t="str">
        <f t="shared" si="25"/>
        <v>EVW 3.1</v>
      </c>
      <c r="E130" s="51"/>
      <c r="F130" s="40"/>
      <c r="G130" s="40"/>
      <c r="H130" s="40"/>
    </row>
    <row r="131" spans="1:8" x14ac:dyDescent="0.25">
      <c r="A131" s="40">
        <v>3</v>
      </c>
      <c r="B131" s="40" t="s">
        <v>83</v>
      </c>
      <c r="C131" s="40">
        <v>3.2</v>
      </c>
      <c r="D131" s="80" t="str">
        <f t="shared" ref="D131:D194" si="26">CONCATENATE(B131," ",C131)</f>
        <v>EVW 3.2</v>
      </c>
      <c r="E131" s="51"/>
      <c r="F131" s="40"/>
      <c r="G131" s="40"/>
      <c r="H131" s="40"/>
    </row>
    <row r="132" spans="1:8" x14ac:dyDescent="0.25">
      <c r="A132" s="40">
        <v>1</v>
      </c>
      <c r="B132" s="40" t="s">
        <v>97</v>
      </c>
      <c r="C132" s="40">
        <v>1.1000000000000001</v>
      </c>
      <c r="D132" s="80" t="str">
        <f t="shared" si="26"/>
        <v>GOV 1.1</v>
      </c>
      <c r="E132" s="51" t="s">
        <v>394</v>
      </c>
      <c r="F132" s="40" t="s">
        <v>321</v>
      </c>
      <c r="G132" s="40">
        <v>2.2999999999999998</v>
      </c>
      <c r="H132" s="40">
        <v>3</v>
      </c>
    </row>
    <row r="133" spans="1:8" x14ac:dyDescent="0.25">
      <c r="A133" s="40">
        <v>2</v>
      </c>
      <c r="B133" s="40" t="s">
        <v>97</v>
      </c>
      <c r="C133" s="40">
        <v>2.1</v>
      </c>
      <c r="D133" s="80" t="str">
        <f t="shared" si="26"/>
        <v>GOV 2.1</v>
      </c>
      <c r="E133" s="51" t="s">
        <v>394</v>
      </c>
      <c r="F133" s="40" t="s">
        <v>342</v>
      </c>
      <c r="G133" s="40">
        <v>1.2</v>
      </c>
      <c r="H133" s="40" t="s">
        <v>437</v>
      </c>
    </row>
    <row r="134" spans="1:8" x14ac:dyDescent="0.25">
      <c r="A134" s="40">
        <v>2</v>
      </c>
      <c r="B134" s="40" t="s">
        <v>97</v>
      </c>
      <c r="C134" s="40">
        <v>2.2000000000000002</v>
      </c>
      <c r="D134" s="80" t="str">
        <f t="shared" si="26"/>
        <v>GOV 2.2</v>
      </c>
      <c r="E134" s="51" t="s">
        <v>394</v>
      </c>
      <c r="F134" s="40" t="s">
        <v>321</v>
      </c>
      <c r="G134" s="40">
        <v>2.1</v>
      </c>
      <c r="H134" s="40" t="s">
        <v>439</v>
      </c>
    </row>
    <row r="135" spans="1:8" ht="18" customHeight="1" x14ac:dyDescent="0.25">
      <c r="A135" s="40">
        <v>2</v>
      </c>
      <c r="B135" s="40" t="s">
        <v>97</v>
      </c>
      <c r="C135" s="40">
        <v>2.2000000000000002</v>
      </c>
      <c r="D135" s="80" t="str">
        <f t="shared" si="26"/>
        <v>GOV 2.2</v>
      </c>
      <c r="E135" s="51" t="s">
        <v>394</v>
      </c>
      <c r="F135" s="40" t="s">
        <v>321</v>
      </c>
      <c r="G135" s="40">
        <v>2.2999999999999998</v>
      </c>
      <c r="H135" s="40">
        <v>3</v>
      </c>
    </row>
    <row r="136" spans="1:8" ht="18" customHeight="1" x14ac:dyDescent="0.25">
      <c r="A136" s="40">
        <v>2</v>
      </c>
      <c r="B136" s="40" t="s">
        <v>97</v>
      </c>
      <c r="C136" s="40">
        <v>2.2999999999999998</v>
      </c>
      <c r="D136" s="80" t="str">
        <f t="shared" si="26"/>
        <v>GOV 2.3</v>
      </c>
      <c r="E136" s="51" t="s">
        <v>394</v>
      </c>
      <c r="F136" s="40" t="s">
        <v>363</v>
      </c>
      <c r="G136" s="40">
        <v>1.3</v>
      </c>
      <c r="H136" s="40" t="s">
        <v>437</v>
      </c>
    </row>
    <row r="137" spans="1:8" ht="18" customHeight="1" x14ac:dyDescent="0.25">
      <c r="A137" s="40">
        <v>2</v>
      </c>
      <c r="B137" s="40" t="s">
        <v>97</v>
      </c>
      <c r="C137" s="40">
        <v>2.4</v>
      </c>
      <c r="D137" s="80" t="str">
        <f t="shared" si="26"/>
        <v>GOV 2.4</v>
      </c>
      <c r="E137" s="51" t="s">
        <v>394</v>
      </c>
      <c r="F137" s="40" t="s">
        <v>321</v>
      </c>
      <c r="G137" s="40">
        <v>2.2999999999999998</v>
      </c>
      <c r="H137" s="40">
        <v>1</v>
      </c>
    </row>
    <row r="138" spans="1:8" ht="18" customHeight="1" x14ac:dyDescent="0.25">
      <c r="A138" s="40">
        <v>3</v>
      </c>
      <c r="B138" s="40" t="s">
        <v>97</v>
      </c>
      <c r="C138" s="40">
        <v>3.1</v>
      </c>
      <c r="D138" s="80" t="str">
        <f t="shared" si="26"/>
        <v>GOV 3.1</v>
      </c>
      <c r="E138" s="51"/>
      <c r="F138" s="40"/>
      <c r="G138" s="40"/>
      <c r="H138" s="40"/>
    </row>
    <row r="139" spans="1:8" ht="18" customHeight="1" x14ac:dyDescent="0.25">
      <c r="A139" s="18">
        <v>3</v>
      </c>
      <c r="B139" s="18" t="s">
        <v>97</v>
      </c>
      <c r="C139" s="18">
        <v>3.2</v>
      </c>
      <c r="D139" s="80" t="str">
        <f t="shared" si="26"/>
        <v>GOV 3.2</v>
      </c>
      <c r="E139" s="51"/>
      <c r="F139" s="40"/>
      <c r="G139" s="40"/>
      <c r="H139" s="40"/>
    </row>
    <row r="140" spans="1:8" ht="18" customHeight="1" x14ac:dyDescent="0.25">
      <c r="A140" s="40">
        <v>4</v>
      </c>
      <c r="B140" s="40" t="s">
        <v>97</v>
      </c>
      <c r="C140" s="40">
        <v>4.0999999999999996</v>
      </c>
      <c r="D140" s="80" t="str">
        <f t="shared" si="26"/>
        <v>GOV 4.1</v>
      </c>
      <c r="E140" s="51"/>
      <c r="F140" s="40"/>
      <c r="G140" s="40"/>
      <c r="H140" s="40"/>
    </row>
    <row r="141" spans="1:8" x14ac:dyDescent="0.25">
      <c r="A141" s="40">
        <v>1</v>
      </c>
      <c r="B141" s="40" t="s">
        <v>106</v>
      </c>
      <c r="C141" s="40">
        <v>1.1000000000000001</v>
      </c>
      <c r="D141" s="80" t="str">
        <f t="shared" si="26"/>
        <v>II 1.1</v>
      </c>
      <c r="E141" s="51"/>
      <c r="F141" s="40"/>
      <c r="G141" s="40"/>
      <c r="H141" s="40"/>
    </row>
    <row r="142" spans="1:8" x14ac:dyDescent="0.25">
      <c r="A142" s="40">
        <v>2</v>
      </c>
      <c r="B142" s="40" t="s">
        <v>106</v>
      </c>
      <c r="C142" s="40">
        <v>2.1</v>
      </c>
      <c r="D142" s="80" t="str">
        <f t="shared" si="26"/>
        <v>II 2.1</v>
      </c>
      <c r="E142" s="51"/>
      <c r="F142" s="40"/>
      <c r="G142" s="40"/>
      <c r="H142" s="40"/>
    </row>
    <row r="143" spans="1:8" x14ac:dyDescent="0.25">
      <c r="A143" s="40">
        <v>2</v>
      </c>
      <c r="B143" s="40" t="s">
        <v>106</v>
      </c>
      <c r="C143" s="40">
        <v>2.2000000000000002</v>
      </c>
      <c r="D143" s="80" t="str">
        <f t="shared" si="26"/>
        <v>II 2.2</v>
      </c>
      <c r="E143" s="51" t="s">
        <v>394</v>
      </c>
      <c r="F143" s="40" t="s">
        <v>321</v>
      </c>
      <c r="G143" s="40">
        <v>3.3</v>
      </c>
      <c r="H143" s="40">
        <v>3</v>
      </c>
    </row>
    <row r="144" spans="1:8" x14ac:dyDescent="0.25">
      <c r="A144" s="18">
        <v>3</v>
      </c>
      <c r="B144" s="18" t="s">
        <v>106</v>
      </c>
      <c r="C144" s="18">
        <v>3.1</v>
      </c>
      <c r="D144" s="80" t="str">
        <f t="shared" si="26"/>
        <v>II 3.1</v>
      </c>
      <c r="E144" s="51"/>
      <c r="F144" s="40"/>
      <c r="G144" s="40"/>
      <c r="H144" s="40"/>
    </row>
    <row r="145" spans="1:8" x14ac:dyDescent="0.25">
      <c r="A145" s="40">
        <v>3</v>
      </c>
      <c r="B145" s="40" t="s">
        <v>106</v>
      </c>
      <c r="C145" s="40">
        <v>3.2</v>
      </c>
      <c r="D145" s="80" t="str">
        <f t="shared" si="26"/>
        <v>II 3.2</v>
      </c>
      <c r="E145" s="51"/>
      <c r="F145" s="40"/>
      <c r="G145" s="40"/>
      <c r="H145" s="40"/>
    </row>
    <row r="146" spans="1:8" x14ac:dyDescent="0.25">
      <c r="A146" s="40">
        <v>3</v>
      </c>
      <c r="B146" s="40" t="s">
        <v>106</v>
      </c>
      <c r="C146" s="40">
        <v>3.3</v>
      </c>
      <c r="D146" s="80" t="str">
        <f t="shared" si="26"/>
        <v>II 3.3</v>
      </c>
      <c r="E146" s="51" t="s">
        <v>394</v>
      </c>
      <c r="F146" s="40" t="s">
        <v>363</v>
      </c>
      <c r="G146" s="40">
        <v>3.4</v>
      </c>
      <c r="H146" s="40">
        <v>2</v>
      </c>
    </row>
    <row r="147" spans="1:8" x14ac:dyDescent="0.25">
      <c r="A147" s="40">
        <v>3</v>
      </c>
      <c r="B147" s="40" t="s">
        <v>106</v>
      </c>
      <c r="C147" s="40">
        <v>3.3</v>
      </c>
      <c r="D147" s="80" t="str">
        <f t="shared" si="26"/>
        <v>II 3.3</v>
      </c>
      <c r="E147" s="51" t="s">
        <v>412</v>
      </c>
      <c r="F147" s="40" t="s">
        <v>321</v>
      </c>
      <c r="G147" s="40">
        <v>1.1000000000000001</v>
      </c>
      <c r="H147" s="40">
        <v>1</v>
      </c>
    </row>
    <row r="148" spans="1:8" x14ac:dyDescent="0.25">
      <c r="A148" s="40">
        <v>4</v>
      </c>
      <c r="B148" s="40" t="s">
        <v>106</v>
      </c>
      <c r="C148" s="40">
        <v>4.0999999999999996</v>
      </c>
      <c r="D148" s="80" t="str">
        <f t="shared" si="26"/>
        <v>II 4.1</v>
      </c>
      <c r="E148" s="51"/>
      <c r="F148" s="40"/>
      <c r="G148" s="40"/>
      <c r="H148" s="40"/>
    </row>
    <row r="149" spans="1:8" ht="18" customHeight="1" x14ac:dyDescent="0.25">
      <c r="A149" s="40">
        <v>1</v>
      </c>
      <c r="B149" s="40" t="s">
        <v>114</v>
      </c>
      <c r="C149" s="40">
        <v>1.1000000000000001</v>
      </c>
      <c r="D149" s="80" t="str">
        <f t="shared" si="26"/>
        <v>IRP 1.1</v>
      </c>
      <c r="E149" s="51"/>
      <c r="F149" s="40"/>
      <c r="G149" s="40"/>
      <c r="H149" s="40"/>
    </row>
    <row r="150" spans="1:8" ht="18" customHeight="1" x14ac:dyDescent="0.25">
      <c r="A150" s="40">
        <v>2</v>
      </c>
      <c r="B150" s="40" t="s">
        <v>114</v>
      </c>
      <c r="C150" s="40">
        <v>2.1</v>
      </c>
      <c r="D150" s="80" t="str">
        <f t="shared" si="26"/>
        <v>IRP 2.1</v>
      </c>
      <c r="E150" s="51" t="s">
        <v>396</v>
      </c>
      <c r="F150" s="40" t="s">
        <v>363</v>
      </c>
      <c r="G150" s="40">
        <v>1.3</v>
      </c>
      <c r="H150" s="40"/>
    </row>
    <row r="151" spans="1:8" x14ac:dyDescent="0.25">
      <c r="A151" s="18">
        <v>2</v>
      </c>
      <c r="B151" s="18" t="s">
        <v>114</v>
      </c>
      <c r="C151" s="18">
        <v>2.1</v>
      </c>
      <c r="D151" s="80" t="str">
        <f t="shared" si="26"/>
        <v>IRP 2.1</v>
      </c>
      <c r="E151" s="51" t="s">
        <v>394</v>
      </c>
      <c r="F151" s="40" t="s">
        <v>363</v>
      </c>
      <c r="G151" s="40">
        <v>3.1</v>
      </c>
      <c r="H151" s="40">
        <v>2</v>
      </c>
    </row>
    <row r="152" spans="1:8" x14ac:dyDescent="0.25">
      <c r="A152" s="18">
        <v>2</v>
      </c>
      <c r="B152" s="18" t="s">
        <v>114</v>
      </c>
      <c r="C152" s="18">
        <v>2.1</v>
      </c>
      <c r="D152" s="80" t="str">
        <f t="shared" si="26"/>
        <v>IRP 2.1</v>
      </c>
      <c r="E152" s="51" t="s">
        <v>394</v>
      </c>
      <c r="F152" s="40" t="s">
        <v>363</v>
      </c>
      <c r="G152" s="40">
        <v>3.4</v>
      </c>
      <c r="H152" s="40">
        <v>1</v>
      </c>
    </row>
    <row r="153" spans="1:8" x14ac:dyDescent="0.25">
      <c r="A153" s="40">
        <v>2</v>
      </c>
      <c r="B153" s="40" t="s">
        <v>114</v>
      </c>
      <c r="C153" s="40">
        <v>2.2000000000000002</v>
      </c>
      <c r="D153" s="80" t="str">
        <f t="shared" si="26"/>
        <v>IRP 2.2</v>
      </c>
      <c r="E153" s="51"/>
      <c r="F153" s="40"/>
      <c r="G153" s="40"/>
      <c r="H153" s="40"/>
    </row>
    <row r="154" spans="1:8" x14ac:dyDescent="0.25">
      <c r="A154" s="39">
        <v>2</v>
      </c>
      <c r="B154" s="39" t="s">
        <v>114</v>
      </c>
      <c r="C154" s="39">
        <v>2.2999999999999998</v>
      </c>
      <c r="D154" s="80" t="str">
        <f t="shared" si="26"/>
        <v>IRP 2.3</v>
      </c>
      <c r="E154" s="51" t="s">
        <v>394</v>
      </c>
      <c r="F154" s="40" t="s">
        <v>363</v>
      </c>
      <c r="G154" s="40">
        <v>2.2000000000000002</v>
      </c>
      <c r="H154" s="40" t="s">
        <v>439</v>
      </c>
    </row>
    <row r="155" spans="1:8" x14ac:dyDescent="0.25">
      <c r="A155" s="40">
        <v>2</v>
      </c>
      <c r="B155" s="40" t="s">
        <v>114</v>
      </c>
      <c r="C155" s="40">
        <v>2.2999999999999998</v>
      </c>
      <c r="D155" s="80" t="str">
        <f t="shared" si="26"/>
        <v>IRP 2.3</v>
      </c>
      <c r="E155" s="51"/>
      <c r="F155" s="40"/>
      <c r="G155" s="40"/>
      <c r="H155" s="40"/>
    </row>
    <row r="156" spans="1:8" x14ac:dyDescent="0.25">
      <c r="A156" s="40">
        <v>3</v>
      </c>
      <c r="B156" s="40" t="s">
        <v>114</v>
      </c>
      <c r="C156" s="40">
        <v>3.1</v>
      </c>
      <c r="D156" s="80" t="str">
        <f t="shared" si="26"/>
        <v>IRP 3.1</v>
      </c>
      <c r="E156" s="51" t="s">
        <v>396</v>
      </c>
      <c r="F156" s="40" t="s">
        <v>363</v>
      </c>
      <c r="G156" s="40">
        <v>1.3</v>
      </c>
      <c r="H156" s="40"/>
    </row>
    <row r="157" spans="1:8" x14ac:dyDescent="0.25">
      <c r="A157" s="40">
        <v>3</v>
      </c>
      <c r="B157" s="40" t="s">
        <v>114</v>
      </c>
      <c r="C157" s="40">
        <v>3.1</v>
      </c>
      <c r="D157" s="80" t="str">
        <f t="shared" si="26"/>
        <v>IRP 3.1</v>
      </c>
      <c r="E157" s="51" t="s">
        <v>394</v>
      </c>
      <c r="F157" s="40" t="s">
        <v>342</v>
      </c>
      <c r="G157" s="40">
        <v>1.2</v>
      </c>
      <c r="H157" s="40">
        <v>2</v>
      </c>
    </row>
    <row r="158" spans="1:8" ht="18" customHeight="1" x14ac:dyDescent="0.25">
      <c r="A158" s="40">
        <v>3</v>
      </c>
      <c r="B158" s="40" t="s">
        <v>114</v>
      </c>
      <c r="C158" s="40">
        <v>3.2</v>
      </c>
      <c r="D158" s="80" t="str">
        <f t="shared" si="26"/>
        <v>IRP 3.2</v>
      </c>
      <c r="E158" s="51" t="s">
        <v>396</v>
      </c>
      <c r="F158" s="40" t="s">
        <v>363</v>
      </c>
      <c r="G158" s="40">
        <v>3.2</v>
      </c>
      <c r="H158" s="40"/>
    </row>
    <row r="159" spans="1:8" ht="18" customHeight="1" x14ac:dyDescent="0.25">
      <c r="A159" s="40">
        <v>3</v>
      </c>
      <c r="B159" s="40" t="s">
        <v>114</v>
      </c>
      <c r="C159" s="40">
        <v>3.2</v>
      </c>
      <c r="D159" s="80" t="str">
        <f t="shared" si="26"/>
        <v>IRP 3.2</v>
      </c>
      <c r="E159" s="51" t="s">
        <v>394</v>
      </c>
      <c r="F159" s="40" t="s">
        <v>363</v>
      </c>
      <c r="G159" s="40">
        <v>2.1</v>
      </c>
      <c r="H159" s="40">
        <v>1</v>
      </c>
    </row>
    <row r="160" spans="1:8" x14ac:dyDescent="0.25">
      <c r="A160" s="40">
        <v>3</v>
      </c>
      <c r="B160" s="40" t="s">
        <v>114</v>
      </c>
      <c r="C160" s="40">
        <v>3.2</v>
      </c>
      <c r="D160" s="80" t="str">
        <f t="shared" si="26"/>
        <v>IRP 3.2</v>
      </c>
      <c r="E160" s="51" t="s">
        <v>394</v>
      </c>
      <c r="F160" s="40" t="s">
        <v>363</v>
      </c>
      <c r="G160" s="40">
        <v>3.1</v>
      </c>
      <c r="H160" s="40">
        <v>2</v>
      </c>
    </row>
    <row r="161" spans="1:8" x14ac:dyDescent="0.25">
      <c r="A161" s="40">
        <v>1</v>
      </c>
      <c r="B161" s="40" t="s">
        <v>155</v>
      </c>
      <c r="C161" s="40">
        <v>1.1000000000000001</v>
      </c>
      <c r="D161" s="80" t="str">
        <f t="shared" si="26"/>
        <v>MC 1.1</v>
      </c>
      <c r="E161" s="51"/>
      <c r="F161" s="40"/>
      <c r="G161" s="40"/>
      <c r="H161" s="40"/>
    </row>
    <row r="162" spans="1:8" x14ac:dyDescent="0.25">
      <c r="A162" s="40">
        <v>1</v>
      </c>
      <c r="B162" s="40" t="s">
        <v>155</v>
      </c>
      <c r="C162" s="40">
        <v>1.2</v>
      </c>
      <c r="D162" s="80" t="str">
        <f t="shared" si="26"/>
        <v>MC 1.2</v>
      </c>
      <c r="E162" s="51"/>
      <c r="F162" s="40"/>
      <c r="G162" s="40"/>
      <c r="H162" s="40"/>
    </row>
    <row r="163" spans="1:8" x14ac:dyDescent="0.25">
      <c r="A163" s="40">
        <v>2</v>
      </c>
      <c r="B163" s="40" t="s">
        <v>155</v>
      </c>
      <c r="C163" s="40">
        <v>2.1</v>
      </c>
      <c r="D163" s="80" t="str">
        <f t="shared" si="26"/>
        <v>MC 2.1</v>
      </c>
      <c r="E163" s="51"/>
      <c r="F163" s="40"/>
      <c r="G163" s="40"/>
      <c r="H163" s="40"/>
    </row>
    <row r="164" spans="1:8" x14ac:dyDescent="0.25">
      <c r="A164" s="40">
        <v>2</v>
      </c>
      <c r="B164" s="40" t="s">
        <v>155</v>
      </c>
      <c r="C164" s="40">
        <v>2.2000000000000002</v>
      </c>
      <c r="D164" s="80" t="str">
        <f t="shared" si="26"/>
        <v>MC 2.2</v>
      </c>
      <c r="E164" s="51"/>
      <c r="F164" s="40"/>
      <c r="G164" s="40"/>
      <c r="H164" s="40"/>
    </row>
    <row r="165" spans="1:8" ht="18" customHeight="1" x14ac:dyDescent="0.25">
      <c r="A165" s="40">
        <v>2</v>
      </c>
      <c r="B165" s="40" t="s">
        <v>155</v>
      </c>
      <c r="C165" s="40">
        <v>2.2999999999999998</v>
      </c>
      <c r="D165" s="80" t="str">
        <f t="shared" si="26"/>
        <v>MC 2.3</v>
      </c>
      <c r="E165" s="51" t="s">
        <v>394</v>
      </c>
      <c r="F165" s="40" t="s">
        <v>337</v>
      </c>
      <c r="G165" s="40">
        <v>3.2</v>
      </c>
      <c r="H165" s="40">
        <v>2</v>
      </c>
    </row>
    <row r="166" spans="1:8" x14ac:dyDescent="0.25">
      <c r="A166" s="40">
        <v>2</v>
      </c>
      <c r="B166" s="40" t="s">
        <v>155</v>
      </c>
      <c r="C166" s="40">
        <v>2.4</v>
      </c>
      <c r="D166" s="80" t="str">
        <f t="shared" si="26"/>
        <v>MC 2.4</v>
      </c>
      <c r="E166" s="51"/>
      <c r="F166" s="40"/>
      <c r="G166" s="40"/>
      <c r="H166" s="40"/>
    </row>
    <row r="167" spans="1:8" x14ac:dyDescent="0.25">
      <c r="A167" s="40">
        <v>3</v>
      </c>
      <c r="B167" s="40" t="s">
        <v>155</v>
      </c>
      <c r="C167" s="40">
        <v>3.1</v>
      </c>
      <c r="D167" s="80" t="str">
        <f t="shared" si="26"/>
        <v>MC 3.1</v>
      </c>
      <c r="E167" s="51"/>
      <c r="F167" s="40"/>
      <c r="G167" s="40"/>
      <c r="H167" s="40"/>
    </row>
    <row r="168" spans="1:8" x14ac:dyDescent="0.25">
      <c r="A168" s="40">
        <v>3</v>
      </c>
      <c r="B168" s="40" t="s">
        <v>155</v>
      </c>
      <c r="C168" s="40">
        <v>3.2</v>
      </c>
      <c r="D168" s="80" t="str">
        <f t="shared" si="26"/>
        <v>MC 3.2</v>
      </c>
      <c r="E168" s="51"/>
      <c r="F168" s="40"/>
      <c r="G168" s="40"/>
      <c r="H168" s="40"/>
    </row>
    <row r="169" spans="1:8" x14ac:dyDescent="0.25">
      <c r="A169" s="40">
        <v>3</v>
      </c>
      <c r="B169" s="40" t="s">
        <v>155</v>
      </c>
      <c r="C169" s="40">
        <v>3.3</v>
      </c>
      <c r="D169" s="80" t="str">
        <f t="shared" si="26"/>
        <v>MC 3.3</v>
      </c>
      <c r="E169" s="51" t="s">
        <v>394</v>
      </c>
      <c r="F169" s="40" t="s">
        <v>321</v>
      </c>
      <c r="G169" s="40">
        <v>5.2</v>
      </c>
      <c r="H169" s="40">
        <v>3</v>
      </c>
    </row>
    <row r="170" spans="1:8" x14ac:dyDescent="0.25">
      <c r="A170" s="40">
        <v>3</v>
      </c>
      <c r="B170" s="40" t="s">
        <v>155</v>
      </c>
      <c r="C170" s="40">
        <v>3.3</v>
      </c>
      <c r="D170" s="80" t="str">
        <f t="shared" si="26"/>
        <v>MC 3.3</v>
      </c>
      <c r="E170" s="51" t="s">
        <v>394</v>
      </c>
      <c r="F170" s="40" t="s">
        <v>342</v>
      </c>
      <c r="G170" s="40">
        <v>1.2</v>
      </c>
      <c r="H170" s="40">
        <v>3</v>
      </c>
    </row>
    <row r="171" spans="1:8" x14ac:dyDescent="0.25">
      <c r="A171" s="40">
        <v>3</v>
      </c>
      <c r="B171" s="40" t="s">
        <v>155</v>
      </c>
      <c r="C171" s="40">
        <v>3.4</v>
      </c>
      <c r="D171" s="80" t="str">
        <f t="shared" si="26"/>
        <v>MC 3.4</v>
      </c>
      <c r="E171" s="51"/>
      <c r="F171" s="40"/>
      <c r="G171" s="40"/>
      <c r="H171" s="40"/>
    </row>
    <row r="172" spans="1:8" x14ac:dyDescent="0.25">
      <c r="A172" s="40">
        <v>1</v>
      </c>
      <c r="B172" s="40" t="s">
        <v>121</v>
      </c>
      <c r="C172" s="40">
        <v>1.2</v>
      </c>
      <c r="D172" s="80" t="str">
        <f t="shared" si="26"/>
        <v>MPM 1.2</v>
      </c>
      <c r="E172" s="51"/>
      <c r="F172" s="40"/>
      <c r="G172" s="40"/>
      <c r="H172" s="40"/>
    </row>
    <row r="173" spans="1:8" x14ac:dyDescent="0.25">
      <c r="A173" s="40">
        <v>2</v>
      </c>
      <c r="B173" s="40" t="s">
        <v>121</v>
      </c>
      <c r="C173" s="40">
        <v>2.1</v>
      </c>
      <c r="D173" s="80" t="str">
        <f t="shared" si="26"/>
        <v>MPM 2.1</v>
      </c>
      <c r="E173" s="51" t="s">
        <v>394</v>
      </c>
      <c r="F173" s="40" t="s">
        <v>321</v>
      </c>
      <c r="G173" s="40">
        <v>4.0999999999999996</v>
      </c>
      <c r="H173" s="40">
        <v>2</v>
      </c>
    </row>
    <row r="174" spans="1:8" x14ac:dyDescent="0.25">
      <c r="A174" s="40">
        <v>2</v>
      </c>
      <c r="B174" s="40" t="s">
        <v>121</v>
      </c>
      <c r="C174" s="40">
        <v>2.2000000000000002</v>
      </c>
      <c r="D174" s="80" t="str">
        <f t="shared" si="26"/>
        <v>MPM 2.2</v>
      </c>
      <c r="E174" s="51"/>
      <c r="F174" s="40"/>
      <c r="G174" s="40"/>
      <c r="H174" s="40"/>
    </row>
    <row r="175" spans="1:8" x14ac:dyDescent="0.25">
      <c r="A175" s="40">
        <v>2</v>
      </c>
      <c r="B175" s="40" t="s">
        <v>121</v>
      </c>
      <c r="C175" s="40">
        <v>2.2999999999999998</v>
      </c>
      <c r="D175" s="80" t="str">
        <f t="shared" si="26"/>
        <v>MPM 2.3</v>
      </c>
      <c r="E175" s="51"/>
      <c r="F175" s="40"/>
      <c r="G175" s="40"/>
      <c r="H175" s="40"/>
    </row>
    <row r="176" spans="1:8" x14ac:dyDescent="0.25">
      <c r="A176" s="40">
        <v>2</v>
      </c>
      <c r="B176" s="40" t="s">
        <v>121</v>
      </c>
      <c r="C176" s="40">
        <v>2.4</v>
      </c>
      <c r="D176" s="80" t="str">
        <f t="shared" si="26"/>
        <v>MPM 2.4</v>
      </c>
      <c r="E176" s="51" t="s">
        <v>394</v>
      </c>
      <c r="F176" s="40" t="s">
        <v>321</v>
      </c>
      <c r="G176" s="40">
        <v>4.0999999999999996</v>
      </c>
      <c r="H176" s="40" t="s">
        <v>465</v>
      </c>
    </row>
    <row r="177" spans="1:8" x14ac:dyDescent="0.25">
      <c r="A177" s="18">
        <v>2</v>
      </c>
      <c r="B177" s="18" t="s">
        <v>121</v>
      </c>
      <c r="C177" s="18">
        <v>2.5</v>
      </c>
      <c r="D177" s="80" t="str">
        <f t="shared" si="26"/>
        <v>MPM 2.5</v>
      </c>
      <c r="E177" s="51"/>
      <c r="F177" s="40"/>
      <c r="G177" s="40"/>
      <c r="H177" s="40"/>
    </row>
    <row r="178" spans="1:8" x14ac:dyDescent="0.25">
      <c r="A178" s="40">
        <v>2</v>
      </c>
      <c r="B178" s="40" t="s">
        <v>121</v>
      </c>
      <c r="C178" s="40">
        <v>2.6</v>
      </c>
      <c r="D178" s="80" t="str">
        <f t="shared" si="26"/>
        <v>MPM 2.6</v>
      </c>
      <c r="E178" s="51"/>
      <c r="F178" s="40"/>
      <c r="G178" s="40"/>
      <c r="H178" s="40"/>
    </row>
    <row r="179" spans="1:8" x14ac:dyDescent="0.25">
      <c r="A179" s="40">
        <v>3</v>
      </c>
      <c r="B179" s="40" t="s">
        <v>121</v>
      </c>
      <c r="C179" s="40">
        <v>3.1</v>
      </c>
      <c r="D179" s="80" t="str">
        <f t="shared" si="26"/>
        <v>MPM 3.1</v>
      </c>
      <c r="E179" s="51"/>
      <c r="F179" s="40"/>
      <c r="G179" s="40"/>
      <c r="H179" s="40"/>
    </row>
    <row r="180" spans="1:8" x14ac:dyDescent="0.25">
      <c r="A180" s="40">
        <v>3</v>
      </c>
      <c r="B180" s="40" t="s">
        <v>121</v>
      </c>
      <c r="C180" s="40">
        <v>3.2</v>
      </c>
      <c r="D180" s="80" t="str">
        <f t="shared" si="26"/>
        <v>MPM 3.2</v>
      </c>
      <c r="E180" s="51"/>
      <c r="F180" s="40"/>
      <c r="G180" s="40"/>
      <c r="H180" s="40"/>
    </row>
    <row r="181" spans="1:8" x14ac:dyDescent="0.25">
      <c r="A181" s="40">
        <v>3</v>
      </c>
      <c r="B181" s="40" t="s">
        <v>121</v>
      </c>
      <c r="C181" s="40">
        <v>3.3</v>
      </c>
      <c r="D181" s="80" t="str">
        <f t="shared" si="26"/>
        <v>MPM 3.3</v>
      </c>
      <c r="E181" s="51"/>
      <c r="F181" s="40"/>
      <c r="G181" s="40"/>
      <c r="H181" s="40"/>
    </row>
    <row r="182" spans="1:8" x14ac:dyDescent="0.25">
      <c r="A182" s="40">
        <v>3</v>
      </c>
      <c r="B182" s="40" t="s">
        <v>121</v>
      </c>
      <c r="C182" s="40">
        <v>3.4</v>
      </c>
      <c r="D182" s="80" t="str">
        <f t="shared" si="26"/>
        <v>MPM 3.4</v>
      </c>
      <c r="E182" s="51"/>
      <c r="F182" s="40"/>
      <c r="G182" s="40"/>
      <c r="H182" s="40"/>
    </row>
    <row r="183" spans="1:8" x14ac:dyDescent="0.25">
      <c r="A183" s="18">
        <v>3</v>
      </c>
      <c r="B183" s="18" t="s">
        <v>121</v>
      </c>
      <c r="C183" s="18">
        <v>3.5</v>
      </c>
      <c r="D183" s="80" t="str">
        <f t="shared" si="26"/>
        <v>MPM 3.5</v>
      </c>
      <c r="E183" s="51"/>
      <c r="F183" s="40"/>
      <c r="G183" s="40"/>
      <c r="H183" s="40"/>
    </row>
    <row r="184" spans="1:8" x14ac:dyDescent="0.25">
      <c r="A184" s="40">
        <v>3</v>
      </c>
      <c r="B184" s="40" t="s">
        <v>121</v>
      </c>
      <c r="C184" s="40">
        <v>3.6</v>
      </c>
      <c r="D184" s="80" t="str">
        <f t="shared" si="26"/>
        <v>MPM 3.6</v>
      </c>
      <c r="E184" s="51"/>
      <c r="F184" s="40"/>
      <c r="G184" s="40"/>
      <c r="H184" s="40"/>
    </row>
    <row r="185" spans="1:8" x14ac:dyDescent="0.25">
      <c r="A185" s="40">
        <v>4</v>
      </c>
      <c r="B185" s="40" t="s">
        <v>121</v>
      </c>
      <c r="C185" s="40">
        <v>4.0999999999999996</v>
      </c>
      <c r="D185" s="80" t="str">
        <f t="shared" si="26"/>
        <v>MPM 4.1</v>
      </c>
      <c r="E185" s="51"/>
      <c r="F185" s="40"/>
      <c r="G185" s="40"/>
      <c r="H185" s="40"/>
    </row>
    <row r="186" spans="1:8" x14ac:dyDescent="0.25">
      <c r="A186" s="40">
        <v>4</v>
      </c>
      <c r="B186" s="40" t="s">
        <v>121</v>
      </c>
      <c r="C186" s="40">
        <v>4.2</v>
      </c>
      <c r="D186" s="80" t="str">
        <f t="shared" si="26"/>
        <v>MPM 4.2</v>
      </c>
      <c r="E186" s="51"/>
      <c r="F186" s="40"/>
      <c r="G186" s="40"/>
      <c r="H186" s="40"/>
    </row>
    <row r="187" spans="1:8" x14ac:dyDescent="0.25">
      <c r="A187" s="40">
        <v>4</v>
      </c>
      <c r="B187" s="40" t="s">
        <v>121</v>
      </c>
      <c r="C187" s="40">
        <v>4.3</v>
      </c>
      <c r="D187" s="80" t="str">
        <f t="shared" si="26"/>
        <v>MPM 4.3</v>
      </c>
      <c r="E187" s="51"/>
      <c r="F187" s="40"/>
      <c r="G187" s="40"/>
      <c r="H187" s="40"/>
    </row>
    <row r="188" spans="1:8" x14ac:dyDescent="0.25">
      <c r="A188" s="40">
        <v>4</v>
      </c>
      <c r="B188" s="40" t="s">
        <v>121</v>
      </c>
      <c r="C188" s="40">
        <v>4.4000000000000004</v>
      </c>
      <c r="D188" s="80" t="str">
        <f t="shared" si="26"/>
        <v>MPM 4.4</v>
      </c>
      <c r="E188" s="51"/>
      <c r="F188" s="40"/>
      <c r="G188" s="40"/>
      <c r="H188" s="40"/>
    </row>
    <row r="189" spans="1:8" x14ac:dyDescent="0.25">
      <c r="A189" s="40">
        <v>4</v>
      </c>
      <c r="B189" s="40" t="s">
        <v>121</v>
      </c>
      <c r="C189" s="40">
        <v>4.5</v>
      </c>
      <c r="D189" s="80" t="str">
        <f t="shared" si="26"/>
        <v>MPM 4.5</v>
      </c>
      <c r="E189" s="51"/>
      <c r="F189" s="40"/>
      <c r="G189" s="40"/>
      <c r="H189" s="40"/>
    </row>
    <row r="190" spans="1:8" x14ac:dyDescent="0.25">
      <c r="A190" s="40">
        <v>5</v>
      </c>
      <c r="B190" s="40" t="s">
        <v>121</v>
      </c>
      <c r="C190" s="40">
        <v>5.0999999999999996</v>
      </c>
      <c r="D190" s="80" t="str">
        <f t="shared" si="26"/>
        <v>MPM 5.1</v>
      </c>
      <c r="E190" s="51"/>
      <c r="F190" s="40"/>
      <c r="G190" s="40"/>
      <c r="H190" s="40"/>
    </row>
    <row r="191" spans="1:8" x14ac:dyDescent="0.25">
      <c r="A191" s="40">
        <v>5</v>
      </c>
      <c r="B191" s="40" t="s">
        <v>121</v>
      </c>
      <c r="C191" s="40">
        <v>5.2</v>
      </c>
      <c r="D191" s="80" t="str">
        <f t="shared" si="26"/>
        <v>MPM 5.2</v>
      </c>
      <c r="E191" s="51"/>
      <c r="F191" s="40"/>
      <c r="G191" s="40"/>
      <c r="H191" s="40"/>
    </row>
    <row r="192" spans="1:8" x14ac:dyDescent="0.25">
      <c r="A192" s="40">
        <v>5</v>
      </c>
      <c r="B192" s="40" t="s">
        <v>121</v>
      </c>
      <c r="C192" s="40">
        <v>5.3</v>
      </c>
      <c r="D192" s="80" t="str">
        <f t="shared" si="26"/>
        <v>MPM 5.3</v>
      </c>
      <c r="E192" s="51"/>
      <c r="F192" s="40"/>
      <c r="G192" s="40"/>
      <c r="H192" s="40"/>
    </row>
    <row r="193" spans="1:8" x14ac:dyDescent="0.25">
      <c r="A193" s="18">
        <v>1</v>
      </c>
      <c r="B193" s="18" t="s">
        <v>144</v>
      </c>
      <c r="C193" s="18">
        <v>1.1000000000000001</v>
      </c>
      <c r="D193" s="80" t="str">
        <f t="shared" si="26"/>
        <v>MST 1.1</v>
      </c>
      <c r="E193" s="51" t="s">
        <v>396</v>
      </c>
      <c r="F193" s="40" t="s">
        <v>363</v>
      </c>
      <c r="G193" s="40">
        <v>1.1000000000000001</v>
      </c>
      <c r="H193" s="40"/>
    </row>
    <row r="194" spans="1:8" x14ac:dyDescent="0.25">
      <c r="A194" s="39">
        <v>1</v>
      </c>
      <c r="B194" s="39" t="s">
        <v>144</v>
      </c>
      <c r="C194" s="39">
        <v>1.1000000000000001</v>
      </c>
      <c r="D194" s="80" t="str">
        <f t="shared" si="26"/>
        <v>MST 1.1</v>
      </c>
      <c r="E194" s="51" t="s">
        <v>394</v>
      </c>
      <c r="F194" s="40" t="s">
        <v>363</v>
      </c>
      <c r="G194" s="40">
        <v>2.1</v>
      </c>
      <c r="H194" s="40">
        <v>1</v>
      </c>
    </row>
    <row r="195" spans="1:8" x14ac:dyDescent="0.25">
      <c r="A195" s="18">
        <v>1</v>
      </c>
      <c r="B195" s="18" t="s">
        <v>144</v>
      </c>
      <c r="C195" s="18">
        <v>1.1000000000000001</v>
      </c>
      <c r="D195" s="80" t="str">
        <f t="shared" ref="D195:D258" si="27">CONCATENATE(B195," ",C195)</f>
        <v>MST 1.1</v>
      </c>
      <c r="E195" s="51" t="s">
        <v>412</v>
      </c>
      <c r="F195" s="40" t="s">
        <v>342</v>
      </c>
      <c r="G195" s="40">
        <v>6.2</v>
      </c>
      <c r="H195" s="40" t="s">
        <v>434</v>
      </c>
    </row>
    <row r="196" spans="1:8" x14ac:dyDescent="0.25">
      <c r="A196" s="40">
        <v>1</v>
      </c>
      <c r="B196" s="40" t="s">
        <v>144</v>
      </c>
      <c r="C196" s="40">
        <v>1.2</v>
      </c>
      <c r="D196" s="80" t="str">
        <f t="shared" si="27"/>
        <v>MST 1.2</v>
      </c>
      <c r="E196" s="51" t="s">
        <v>396</v>
      </c>
      <c r="F196" s="40" t="s">
        <v>363</v>
      </c>
      <c r="G196" s="40">
        <v>2.2000000000000002</v>
      </c>
      <c r="H196" s="40"/>
    </row>
    <row r="197" spans="1:8" x14ac:dyDescent="0.25">
      <c r="A197" s="40">
        <v>2</v>
      </c>
      <c r="B197" s="40" t="s">
        <v>144</v>
      </c>
      <c r="C197" s="40">
        <v>2.1</v>
      </c>
      <c r="D197" s="80" t="str">
        <f t="shared" si="27"/>
        <v>MST 2.1</v>
      </c>
      <c r="E197" s="51" t="s">
        <v>394</v>
      </c>
      <c r="F197" s="40" t="s">
        <v>342</v>
      </c>
      <c r="G197" s="40">
        <v>5.0999999999999996</v>
      </c>
      <c r="H197" s="40" t="s">
        <v>475</v>
      </c>
    </row>
    <row r="198" spans="1:8" x14ac:dyDescent="0.25">
      <c r="A198" s="40">
        <v>2</v>
      </c>
      <c r="B198" s="40" t="s">
        <v>144</v>
      </c>
      <c r="C198" s="40">
        <v>2.1</v>
      </c>
      <c r="D198" s="80" t="str">
        <f t="shared" si="27"/>
        <v>MST 2.1</v>
      </c>
      <c r="E198" s="51" t="s">
        <v>394</v>
      </c>
      <c r="F198" s="40" t="s">
        <v>363</v>
      </c>
      <c r="G198" s="40">
        <v>1.2</v>
      </c>
      <c r="H198" s="40">
        <v>1</v>
      </c>
    </row>
    <row r="199" spans="1:8" x14ac:dyDescent="0.25">
      <c r="A199" s="39">
        <v>2</v>
      </c>
      <c r="B199" s="39" t="s">
        <v>144</v>
      </c>
      <c r="C199" s="39">
        <v>2.1</v>
      </c>
      <c r="D199" s="80" t="str">
        <f t="shared" si="27"/>
        <v>MST 2.1</v>
      </c>
      <c r="E199" s="51" t="s">
        <v>394</v>
      </c>
      <c r="F199" s="40" t="s">
        <v>363</v>
      </c>
      <c r="G199" s="40">
        <v>1.3</v>
      </c>
      <c r="H199" s="40" t="s">
        <v>434</v>
      </c>
    </row>
    <row r="200" spans="1:8" x14ac:dyDescent="0.25">
      <c r="A200" s="40">
        <v>2</v>
      </c>
      <c r="B200" s="40" t="s">
        <v>144</v>
      </c>
      <c r="C200" s="40">
        <v>2.1</v>
      </c>
      <c r="D200" s="80" t="str">
        <f t="shared" si="27"/>
        <v>MST 2.1</v>
      </c>
      <c r="E200" s="51" t="s">
        <v>394</v>
      </c>
      <c r="F200" s="40" t="s">
        <v>363</v>
      </c>
      <c r="G200" s="40">
        <v>3.3</v>
      </c>
      <c r="H200" s="40">
        <v>1</v>
      </c>
    </row>
    <row r="201" spans="1:8" x14ac:dyDescent="0.25">
      <c r="A201" s="15">
        <v>2</v>
      </c>
      <c r="B201" s="15" t="s">
        <v>144</v>
      </c>
      <c r="C201" s="15">
        <v>2.2000000000000002</v>
      </c>
      <c r="D201" s="80" t="str">
        <f t="shared" si="27"/>
        <v>MST 2.2</v>
      </c>
      <c r="E201" s="51" t="s">
        <v>396</v>
      </c>
      <c r="F201" s="40" t="s">
        <v>363</v>
      </c>
      <c r="G201" s="40">
        <v>1.2</v>
      </c>
      <c r="H201" s="40"/>
    </row>
    <row r="202" spans="1:8" x14ac:dyDescent="0.25">
      <c r="A202" s="40">
        <v>2</v>
      </c>
      <c r="B202" s="40" t="s">
        <v>144</v>
      </c>
      <c r="C202" s="40">
        <v>2.2000000000000002</v>
      </c>
      <c r="D202" s="80" t="str">
        <f t="shared" si="27"/>
        <v>MST 2.2</v>
      </c>
      <c r="E202" s="51" t="s">
        <v>394</v>
      </c>
      <c r="F202" s="40" t="s">
        <v>321</v>
      </c>
      <c r="G202" s="40">
        <v>3.2</v>
      </c>
      <c r="H202" s="40">
        <v>6</v>
      </c>
    </row>
    <row r="203" spans="1:8" x14ac:dyDescent="0.25">
      <c r="A203" s="40">
        <v>2</v>
      </c>
      <c r="B203" s="40" t="s">
        <v>144</v>
      </c>
      <c r="C203" s="40">
        <v>2.2000000000000002</v>
      </c>
      <c r="D203" s="80" t="str">
        <f t="shared" si="27"/>
        <v>MST 2.2</v>
      </c>
      <c r="E203" s="51" t="s">
        <v>394</v>
      </c>
      <c r="F203" s="40" t="s">
        <v>342</v>
      </c>
      <c r="G203" s="40">
        <v>1.1000000000000001</v>
      </c>
      <c r="H203" s="40" t="s">
        <v>436</v>
      </c>
    </row>
    <row r="204" spans="1:8" x14ac:dyDescent="0.25">
      <c r="A204" s="40">
        <v>2</v>
      </c>
      <c r="B204" s="40" t="s">
        <v>144</v>
      </c>
      <c r="C204" s="40">
        <v>2.2000000000000002</v>
      </c>
      <c r="D204" s="80" t="str">
        <f t="shared" si="27"/>
        <v>MST 2.2</v>
      </c>
      <c r="E204" s="51" t="s">
        <v>394</v>
      </c>
      <c r="F204" s="40" t="s">
        <v>342</v>
      </c>
      <c r="G204" s="40">
        <v>8.1999999999999993</v>
      </c>
      <c r="H204" s="40" t="s">
        <v>434</v>
      </c>
    </row>
    <row r="205" spans="1:8" x14ac:dyDescent="0.25">
      <c r="A205" s="40">
        <v>2</v>
      </c>
      <c r="B205" s="40" t="s">
        <v>144</v>
      </c>
      <c r="C205" s="40">
        <v>2.2000000000000002</v>
      </c>
      <c r="D205" s="80" t="str">
        <f t="shared" si="27"/>
        <v>MST 2.2</v>
      </c>
      <c r="E205" s="51" t="s">
        <v>394</v>
      </c>
      <c r="F205" s="40" t="s">
        <v>363</v>
      </c>
      <c r="G205" s="40">
        <v>2.1</v>
      </c>
      <c r="H205" s="40">
        <v>1</v>
      </c>
    </row>
    <row r="206" spans="1:8" x14ac:dyDescent="0.25">
      <c r="A206" s="40">
        <v>2</v>
      </c>
      <c r="B206" s="40" t="s">
        <v>144</v>
      </c>
      <c r="C206" s="40">
        <v>2.2000000000000002</v>
      </c>
      <c r="D206" s="80" t="str">
        <f t="shared" si="27"/>
        <v>MST 2.2</v>
      </c>
      <c r="E206" s="51" t="s">
        <v>394</v>
      </c>
      <c r="F206" s="40" t="s">
        <v>363</v>
      </c>
      <c r="G206" s="40">
        <v>2.1</v>
      </c>
      <c r="H206" s="40">
        <v>2</v>
      </c>
    </row>
    <row r="207" spans="1:8" x14ac:dyDescent="0.25">
      <c r="A207" s="40">
        <v>2</v>
      </c>
      <c r="B207" s="40" t="s">
        <v>144</v>
      </c>
      <c r="C207" s="40">
        <v>2.2999999999999998</v>
      </c>
      <c r="D207" s="80" t="str">
        <f t="shared" si="27"/>
        <v>MST 2.3</v>
      </c>
      <c r="E207" s="51" t="s">
        <v>394</v>
      </c>
      <c r="F207" s="40" t="s">
        <v>342</v>
      </c>
      <c r="G207" s="40">
        <v>5.0999999999999996</v>
      </c>
      <c r="H207" s="40" t="s">
        <v>475</v>
      </c>
    </row>
    <row r="208" spans="1:8" x14ac:dyDescent="0.25">
      <c r="A208" s="18">
        <v>2</v>
      </c>
      <c r="B208" s="18" t="s">
        <v>144</v>
      </c>
      <c r="C208" s="18">
        <v>2.2999999999999998</v>
      </c>
      <c r="D208" s="80" t="str">
        <f t="shared" si="27"/>
        <v>MST 2.3</v>
      </c>
      <c r="E208" s="51" t="s">
        <v>394</v>
      </c>
      <c r="F208" s="40" t="s">
        <v>363</v>
      </c>
      <c r="G208" s="40">
        <v>2.2000000000000002</v>
      </c>
      <c r="H208" s="40" t="s">
        <v>434</v>
      </c>
    </row>
    <row r="209" spans="1:8" x14ac:dyDescent="0.25">
      <c r="A209" s="18">
        <v>2</v>
      </c>
      <c r="B209" s="18" t="s">
        <v>144</v>
      </c>
      <c r="C209" s="18">
        <v>2.4</v>
      </c>
      <c r="D209" s="80" t="str">
        <f t="shared" si="27"/>
        <v>MST 2.4</v>
      </c>
      <c r="E209" s="51" t="s">
        <v>394</v>
      </c>
      <c r="F209" s="40" t="s">
        <v>321</v>
      </c>
      <c r="G209" s="40">
        <v>3.2</v>
      </c>
      <c r="H209" s="40">
        <v>5</v>
      </c>
    </row>
    <row r="210" spans="1:8" x14ac:dyDescent="0.25">
      <c r="A210" s="40">
        <v>2</v>
      </c>
      <c r="B210" s="40" t="s">
        <v>144</v>
      </c>
      <c r="C210" s="40">
        <v>2.4</v>
      </c>
      <c r="D210" s="80" t="str">
        <f t="shared" si="27"/>
        <v>MST 2.4</v>
      </c>
      <c r="E210" s="51" t="s">
        <v>394</v>
      </c>
      <c r="F210" s="40" t="s">
        <v>363</v>
      </c>
      <c r="G210" s="40">
        <v>2.2000000000000002</v>
      </c>
      <c r="H210" s="40">
        <v>3</v>
      </c>
    </row>
    <row r="211" spans="1:8" x14ac:dyDescent="0.25">
      <c r="A211" s="40">
        <v>2</v>
      </c>
      <c r="B211" s="40" t="s">
        <v>144</v>
      </c>
      <c r="C211" s="40">
        <v>2.4</v>
      </c>
      <c r="D211" s="80" t="str">
        <f t="shared" si="27"/>
        <v>MST 2.4</v>
      </c>
      <c r="E211" s="51" t="s">
        <v>394</v>
      </c>
      <c r="F211" s="40" t="s">
        <v>363</v>
      </c>
      <c r="G211" s="40">
        <v>3.1</v>
      </c>
      <c r="H211" s="40">
        <v>2</v>
      </c>
    </row>
    <row r="212" spans="1:8" x14ac:dyDescent="0.25">
      <c r="A212" s="40">
        <v>3</v>
      </c>
      <c r="B212" s="40" t="s">
        <v>144</v>
      </c>
      <c r="C212" s="40">
        <v>3.1</v>
      </c>
      <c r="D212" s="80" t="str">
        <f t="shared" si="27"/>
        <v>MST 3.1</v>
      </c>
      <c r="E212" s="51" t="s">
        <v>394</v>
      </c>
      <c r="F212" s="40" t="s">
        <v>321</v>
      </c>
      <c r="G212" s="40">
        <v>3.1</v>
      </c>
      <c r="H212" s="40" t="s">
        <v>460</v>
      </c>
    </row>
    <row r="213" spans="1:8" x14ac:dyDescent="0.25">
      <c r="A213" s="40">
        <v>3</v>
      </c>
      <c r="B213" s="40" t="s">
        <v>144</v>
      </c>
      <c r="C213" s="40">
        <v>3.1</v>
      </c>
      <c r="D213" s="80" t="str">
        <f t="shared" si="27"/>
        <v>MST 3.1</v>
      </c>
      <c r="E213" s="51" t="s">
        <v>394</v>
      </c>
      <c r="F213" s="40" t="s">
        <v>321</v>
      </c>
      <c r="G213" s="40">
        <v>3.2</v>
      </c>
      <c r="H213" s="40" t="s">
        <v>463</v>
      </c>
    </row>
    <row r="214" spans="1:8" x14ac:dyDescent="0.25">
      <c r="A214" s="40">
        <v>3</v>
      </c>
      <c r="B214" s="40" t="s">
        <v>144</v>
      </c>
      <c r="C214" s="40">
        <v>3.1</v>
      </c>
      <c r="D214" s="80" t="str">
        <f t="shared" si="27"/>
        <v>MST 3.1</v>
      </c>
      <c r="E214" s="51" t="s">
        <v>394</v>
      </c>
      <c r="F214" s="40" t="s">
        <v>321</v>
      </c>
      <c r="G214" s="40">
        <v>5.0999999999999996</v>
      </c>
      <c r="H214" s="40" t="s">
        <v>519</v>
      </c>
    </row>
    <row r="215" spans="1:8" x14ac:dyDescent="0.25">
      <c r="A215" s="40">
        <v>3</v>
      </c>
      <c r="B215" s="40" t="s">
        <v>144</v>
      </c>
      <c r="C215" s="40">
        <v>3.1</v>
      </c>
      <c r="D215" s="80" t="str">
        <f t="shared" si="27"/>
        <v>MST 3.1</v>
      </c>
      <c r="E215" s="51" t="s">
        <v>394</v>
      </c>
      <c r="F215" s="40" t="s">
        <v>342</v>
      </c>
      <c r="G215" s="40">
        <v>8.1999999999999993</v>
      </c>
      <c r="H215" s="40" t="s">
        <v>537</v>
      </c>
    </row>
    <row r="216" spans="1:8" x14ac:dyDescent="0.25">
      <c r="A216" s="40">
        <v>3</v>
      </c>
      <c r="B216" s="40" t="s">
        <v>144</v>
      </c>
      <c r="C216" s="40">
        <v>3.2</v>
      </c>
      <c r="D216" s="80" t="str">
        <f t="shared" si="27"/>
        <v>MST 3.2</v>
      </c>
      <c r="E216" s="51" t="s">
        <v>394</v>
      </c>
      <c r="F216" s="40" t="s">
        <v>363</v>
      </c>
      <c r="G216" s="40">
        <v>1.2</v>
      </c>
      <c r="H216" s="40">
        <v>1</v>
      </c>
    </row>
    <row r="217" spans="1:8" x14ac:dyDescent="0.25">
      <c r="A217" s="40">
        <v>3</v>
      </c>
      <c r="B217" s="40" t="s">
        <v>144</v>
      </c>
      <c r="C217" s="40">
        <v>3.3</v>
      </c>
      <c r="D217" s="80" t="str">
        <f t="shared" si="27"/>
        <v>MST 3.3</v>
      </c>
      <c r="E217" s="51"/>
      <c r="F217" s="40"/>
      <c r="G217" s="40"/>
      <c r="H217" s="40"/>
    </row>
    <row r="218" spans="1:8" x14ac:dyDescent="0.25">
      <c r="A218" s="40">
        <v>4</v>
      </c>
      <c r="B218" s="40" t="s">
        <v>144</v>
      </c>
      <c r="C218" s="40">
        <v>4.0999999999999996</v>
      </c>
      <c r="D218" s="80" t="str">
        <f t="shared" si="27"/>
        <v>MST 4.1</v>
      </c>
      <c r="E218" s="51" t="s">
        <v>394</v>
      </c>
      <c r="F218" s="40" t="s">
        <v>321</v>
      </c>
      <c r="G218" s="40">
        <v>3.3</v>
      </c>
      <c r="H218" s="40">
        <v>1</v>
      </c>
    </row>
    <row r="219" spans="1:8" x14ac:dyDescent="0.25">
      <c r="A219" s="40">
        <v>4</v>
      </c>
      <c r="B219" s="40" t="s">
        <v>144</v>
      </c>
      <c r="C219" s="40">
        <v>4.0999999999999996</v>
      </c>
      <c r="D219" s="80" t="str">
        <f t="shared" si="27"/>
        <v>MST 4.1</v>
      </c>
      <c r="E219" s="51" t="s">
        <v>394</v>
      </c>
      <c r="F219" s="40" t="s">
        <v>363</v>
      </c>
      <c r="G219" s="40">
        <v>1.1000000000000001</v>
      </c>
      <c r="H219" s="40">
        <v>2</v>
      </c>
    </row>
    <row r="220" spans="1:8" x14ac:dyDescent="0.25">
      <c r="A220" s="40">
        <v>4</v>
      </c>
      <c r="B220" s="40" t="s">
        <v>144</v>
      </c>
      <c r="C220" s="40">
        <v>4.0999999999999996</v>
      </c>
      <c r="D220" s="80" t="str">
        <f t="shared" si="27"/>
        <v>MST 4.1</v>
      </c>
      <c r="E220" s="51" t="s">
        <v>394</v>
      </c>
      <c r="F220" s="40" t="s">
        <v>363</v>
      </c>
      <c r="G220" s="40">
        <v>3.3</v>
      </c>
      <c r="H220" s="40">
        <v>1</v>
      </c>
    </row>
    <row r="221" spans="1:8" x14ac:dyDescent="0.25">
      <c r="A221" s="40">
        <v>1</v>
      </c>
      <c r="B221" s="40" t="s">
        <v>166</v>
      </c>
      <c r="C221" s="40">
        <v>1.1000000000000001</v>
      </c>
      <c r="D221" s="80" t="str">
        <f t="shared" si="27"/>
        <v>OT 1.1</v>
      </c>
      <c r="E221" s="51" t="s">
        <v>394</v>
      </c>
      <c r="F221" s="40" t="s">
        <v>321</v>
      </c>
      <c r="G221" s="40">
        <v>2.2000000000000002</v>
      </c>
      <c r="H221" s="40">
        <v>4</v>
      </c>
    </row>
    <row r="222" spans="1:8" x14ac:dyDescent="0.25">
      <c r="A222" s="18">
        <v>2</v>
      </c>
      <c r="B222" s="18" t="s">
        <v>166</v>
      </c>
      <c r="C222" s="18">
        <v>2.1</v>
      </c>
      <c r="D222" s="80" t="str">
        <f t="shared" si="27"/>
        <v>OT 2.1</v>
      </c>
      <c r="E222" s="51" t="s">
        <v>412</v>
      </c>
      <c r="F222" s="40" t="s">
        <v>321</v>
      </c>
      <c r="G222" s="40">
        <v>2.1</v>
      </c>
      <c r="H222" s="40" t="s">
        <v>437</v>
      </c>
    </row>
    <row r="223" spans="1:8" x14ac:dyDescent="0.25">
      <c r="A223" s="40">
        <v>2</v>
      </c>
      <c r="B223" s="40" t="s">
        <v>166</v>
      </c>
      <c r="C223" s="40">
        <v>2.1</v>
      </c>
      <c r="D223" s="80" t="str">
        <f t="shared" si="27"/>
        <v>OT 2.1</v>
      </c>
      <c r="E223" s="51" t="s">
        <v>412</v>
      </c>
      <c r="F223" s="40" t="s">
        <v>342</v>
      </c>
      <c r="G223" s="40">
        <v>2.1</v>
      </c>
      <c r="H223" s="40" t="s">
        <v>467</v>
      </c>
    </row>
    <row r="224" spans="1:8" x14ac:dyDescent="0.25">
      <c r="A224" s="40">
        <v>2</v>
      </c>
      <c r="B224" s="40" t="s">
        <v>166</v>
      </c>
      <c r="C224" s="40">
        <v>2.2000000000000002</v>
      </c>
      <c r="D224" s="80" t="str">
        <f t="shared" si="27"/>
        <v>OT 2.2</v>
      </c>
      <c r="E224" s="51" t="s">
        <v>394</v>
      </c>
      <c r="F224" s="40" t="s">
        <v>321</v>
      </c>
      <c r="G224" s="40">
        <v>2.2000000000000002</v>
      </c>
      <c r="H224" s="40" t="s">
        <v>441</v>
      </c>
    </row>
    <row r="225" spans="1:8" x14ac:dyDescent="0.25">
      <c r="A225" s="39">
        <v>2</v>
      </c>
      <c r="B225" s="39" t="s">
        <v>166</v>
      </c>
      <c r="C225" s="39">
        <v>2.2000000000000002</v>
      </c>
      <c r="D225" s="80" t="str">
        <f t="shared" si="27"/>
        <v>OT 2.2</v>
      </c>
      <c r="E225" s="51" t="s">
        <v>394</v>
      </c>
      <c r="F225" s="40" t="s">
        <v>342</v>
      </c>
      <c r="G225" s="40">
        <v>1.1000000000000001</v>
      </c>
      <c r="H225" s="40">
        <v>1</v>
      </c>
    </row>
    <row r="226" spans="1:8" x14ac:dyDescent="0.25">
      <c r="A226" s="40">
        <v>3</v>
      </c>
      <c r="B226" s="40" t="s">
        <v>166</v>
      </c>
      <c r="C226" s="40">
        <v>3.1</v>
      </c>
      <c r="D226" s="80" t="str">
        <f t="shared" si="27"/>
        <v>OT 3.1</v>
      </c>
      <c r="E226" s="51" t="s">
        <v>394</v>
      </c>
      <c r="F226" s="40" t="s">
        <v>342</v>
      </c>
      <c r="G226" s="40">
        <v>1.1000000000000001</v>
      </c>
      <c r="H226" s="40">
        <v>1</v>
      </c>
    </row>
    <row r="227" spans="1:8" x14ac:dyDescent="0.25">
      <c r="A227" s="40">
        <v>3</v>
      </c>
      <c r="B227" s="40" t="s">
        <v>166</v>
      </c>
      <c r="C227" s="40">
        <v>3.2</v>
      </c>
      <c r="D227" s="80" t="str">
        <f t="shared" si="27"/>
        <v>OT 3.2</v>
      </c>
      <c r="E227" s="51" t="s">
        <v>394</v>
      </c>
      <c r="F227" s="40" t="s">
        <v>321</v>
      </c>
      <c r="G227" s="40">
        <v>2.1</v>
      </c>
      <c r="H227" s="40" t="s">
        <v>494</v>
      </c>
    </row>
    <row r="228" spans="1:8" x14ac:dyDescent="0.25">
      <c r="A228" s="18">
        <v>3</v>
      </c>
      <c r="B228" s="18" t="s">
        <v>166</v>
      </c>
      <c r="C228" s="18">
        <v>3.2</v>
      </c>
      <c r="D228" s="80" t="str">
        <f t="shared" si="27"/>
        <v>OT 3.2</v>
      </c>
      <c r="E228" s="51" t="s">
        <v>394</v>
      </c>
      <c r="F228" s="40" t="s">
        <v>321</v>
      </c>
      <c r="G228" s="40">
        <v>2.2000000000000002</v>
      </c>
      <c r="H228" s="40" t="s">
        <v>439</v>
      </c>
    </row>
    <row r="229" spans="1:8" x14ac:dyDescent="0.25">
      <c r="A229" s="18">
        <v>3</v>
      </c>
      <c r="B229" s="18" t="s">
        <v>166</v>
      </c>
      <c r="C229" s="18">
        <v>3.3</v>
      </c>
      <c r="D229" s="80" t="str">
        <f t="shared" si="27"/>
        <v>OT 3.3</v>
      </c>
      <c r="E229" s="51" t="s">
        <v>394</v>
      </c>
      <c r="F229" s="40" t="s">
        <v>321</v>
      </c>
      <c r="G229" s="40">
        <v>2.2000000000000002</v>
      </c>
      <c r="H229" s="40">
        <v>3</v>
      </c>
    </row>
    <row r="230" spans="1:8" ht="18" customHeight="1" x14ac:dyDescent="0.25">
      <c r="A230" s="40">
        <v>3</v>
      </c>
      <c r="B230" s="40" t="s">
        <v>166</v>
      </c>
      <c r="C230" s="40">
        <v>3.3</v>
      </c>
      <c r="D230" s="80" t="str">
        <f t="shared" si="27"/>
        <v>OT 3.3</v>
      </c>
      <c r="E230" s="51" t="s">
        <v>412</v>
      </c>
      <c r="F230" s="40" t="s">
        <v>321</v>
      </c>
      <c r="G230" s="40">
        <v>2.1</v>
      </c>
      <c r="H230" s="40">
        <v>4</v>
      </c>
    </row>
    <row r="231" spans="1:8" x14ac:dyDescent="0.25">
      <c r="A231" s="40">
        <v>3</v>
      </c>
      <c r="B231" s="40" t="s">
        <v>166</v>
      </c>
      <c r="C231" s="40">
        <v>3.4</v>
      </c>
      <c r="D231" s="80" t="str">
        <f t="shared" si="27"/>
        <v>OT 3.4</v>
      </c>
      <c r="E231" s="51" t="s">
        <v>394</v>
      </c>
      <c r="F231" s="40" t="s">
        <v>321</v>
      </c>
      <c r="G231" s="40">
        <v>2.2000000000000002</v>
      </c>
      <c r="H231" s="40" t="s">
        <v>458</v>
      </c>
    </row>
    <row r="232" spans="1:8" x14ac:dyDescent="0.25">
      <c r="A232" s="18">
        <v>3</v>
      </c>
      <c r="B232" s="18" t="s">
        <v>166</v>
      </c>
      <c r="C232" s="18">
        <v>3.4</v>
      </c>
      <c r="D232" s="80" t="str">
        <f t="shared" si="27"/>
        <v>OT 3.4</v>
      </c>
      <c r="E232" s="51" t="s">
        <v>394</v>
      </c>
      <c r="F232" s="40" t="s">
        <v>321</v>
      </c>
      <c r="G232" s="40">
        <v>2.2999999999999998</v>
      </c>
      <c r="H232" s="40">
        <v>3</v>
      </c>
    </row>
    <row r="233" spans="1:8" x14ac:dyDescent="0.25">
      <c r="A233" s="18">
        <v>3</v>
      </c>
      <c r="B233" s="18" t="s">
        <v>166</v>
      </c>
      <c r="C233" s="18">
        <v>3.4</v>
      </c>
      <c r="D233" s="80" t="str">
        <f t="shared" si="27"/>
        <v>OT 3.4</v>
      </c>
      <c r="E233" s="51" t="s">
        <v>412</v>
      </c>
      <c r="F233" s="40" t="s">
        <v>342</v>
      </c>
      <c r="G233" s="40">
        <v>2.1</v>
      </c>
      <c r="H233" s="40" t="s">
        <v>467</v>
      </c>
    </row>
    <row r="234" spans="1:8" x14ac:dyDescent="0.25">
      <c r="A234" s="40">
        <v>3</v>
      </c>
      <c r="B234" s="40" t="s">
        <v>166</v>
      </c>
      <c r="C234" s="40">
        <v>3.5</v>
      </c>
      <c r="D234" s="80" t="str">
        <f t="shared" si="27"/>
        <v>OT 3.5</v>
      </c>
      <c r="E234" s="51" t="s">
        <v>394</v>
      </c>
      <c r="F234" s="40" t="s">
        <v>321</v>
      </c>
      <c r="G234" s="40">
        <v>2.2000000000000002</v>
      </c>
      <c r="H234" s="40" t="s">
        <v>442</v>
      </c>
    </row>
    <row r="235" spans="1:8" x14ac:dyDescent="0.25">
      <c r="A235" s="18">
        <v>3</v>
      </c>
      <c r="B235" s="18" t="s">
        <v>166</v>
      </c>
      <c r="C235" s="18">
        <v>3.6</v>
      </c>
      <c r="D235" s="80" t="str">
        <f t="shared" si="27"/>
        <v>OT 3.6</v>
      </c>
      <c r="E235" s="51" t="s">
        <v>394</v>
      </c>
      <c r="F235" s="40" t="s">
        <v>321</v>
      </c>
      <c r="G235" s="40">
        <v>2.2000000000000002</v>
      </c>
      <c r="H235" s="40">
        <v>5</v>
      </c>
    </row>
    <row r="236" spans="1:8" x14ac:dyDescent="0.25">
      <c r="A236" s="40">
        <v>1</v>
      </c>
      <c r="B236" s="40" t="s">
        <v>199</v>
      </c>
      <c r="C236" s="40">
        <v>1.1000000000000001</v>
      </c>
      <c r="D236" s="80" t="str">
        <f t="shared" si="27"/>
        <v>PAD 1.1</v>
      </c>
      <c r="E236" s="51"/>
      <c r="F236" s="40"/>
      <c r="G236" s="40"/>
      <c r="H236" s="40"/>
    </row>
    <row r="237" spans="1:8" x14ac:dyDescent="0.25">
      <c r="A237" s="40">
        <v>2</v>
      </c>
      <c r="B237" s="40" t="s">
        <v>199</v>
      </c>
      <c r="C237" s="40">
        <v>2.1</v>
      </c>
      <c r="D237" s="80" t="str">
        <f t="shared" si="27"/>
        <v>PAD 2.1</v>
      </c>
      <c r="E237" s="51"/>
      <c r="F237" s="40"/>
      <c r="G237" s="40"/>
      <c r="H237" s="40"/>
    </row>
    <row r="238" spans="1:8" x14ac:dyDescent="0.25">
      <c r="A238" s="40">
        <v>2</v>
      </c>
      <c r="B238" s="40" t="s">
        <v>199</v>
      </c>
      <c r="C238" s="40">
        <v>2.2000000000000002</v>
      </c>
      <c r="D238" s="80" t="str">
        <f t="shared" si="27"/>
        <v>PAD 2.2</v>
      </c>
      <c r="E238" s="51"/>
      <c r="F238" s="40"/>
      <c r="G238" s="40"/>
      <c r="H238" s="40"/>
    </row>
    <row r="239" spans="1:8" x14ac:dyDescent="0.25">
      <c r="A239" s="40">
        <v>2</v>
      </c>
      <c r="B239" s="40" t="s">
        <v>199</v>
      </c>
      <c r="C239" s="40">
        <v>2.2999999999999998</v>
      </c>
      <c r="D239" s="80" t="str">
        <f t="shared" si="27"/>
        <v>PAD 2.3</v>
      </c>
      <c r="E239" s="51"/>
      <c r="F239" s="40"/>
      <c r="G239" s="40"/>
      <c r="H239" s="40"/>
    </row>
    <row r="240" spans="1:8" x14ac:dyDescent="0.25">
      <c r="A240" s="40">
        <v>3</v>
      </c>
      <c r="B240" s="40" t="s">
        <v>199</v>
      </c>
      <c r="C240" s="40">
        <v>3.1</v>
      </c>
      <c r="D240" s="80" t="str">
        <f t="shared" si="27"/>
        <v>PAD 3.1</v>
      </c>
      <c r="E240" s="51"/>
      <c r="F240" s="40"/>
      <c r="G240" s="40"/>
      <c r="H240" s="40"/>
    </row>
    <row r="241" spans="1:8" x14ac:dyDescent="0.25">
      <c r="A241" s="40">
        <v>3</v>
      </c>
      <c r="B241" s="40" t="s">
        <v>199</v>
      </c>
      <c r="C241" s="40">
        <v>3.2</v>
      </c>
      <c r="D241" s="80" t="str">
        <f t="shared" si="27"/>
        <v>PAD 3.2</v>
      </c>
      <c r="E241" s="51" t="s">
        <v>412</v>
      </c>
      <c r="F241" s="40" t="s">
        <v>321</v>
      </c>
      <c r="G241" s="40">
        <v>3.2</v>
      </c>
      <c r="H241" s="40">
        <v>4</v>
      </c>
    </row>
    <row r="242" spans="1:8" x14ac:dyDescent="0.25">
      <c r="A242" s="40">
        <v>3</v>
      </c>
      <c r="B242" s="40" t="s">
        <v>199</v>
      </c>
      <c r="C242" s="40">
        <v>3.3</v>
      </c>
      <c r="D242" s="80" t="str">
        <f t="shared" si="27"/>
        <v>PAD 3.3</v>
      </c>
      <c r="E242" s="51" t="s">
        <v>394</v>
      </c>
      <c r="F242" s="40" t="s">
        <v>342</v>
      </c>
      <c r="G242" s="40">
        <v>7.2</v>
      </c>
      <c r="H242" s="40">
        <v>8</v>
      </c>
    </row>
    <row r="243" spans="1:8" x14ac:dyDescent="0.25">
      <c r="A243" s="40">
        <v>3</v>
      </c>
      <c r="B243" s="40" t="s">
        <v>199</v>
      </c>
      <c r="C243" s="40">
        <v>3.3</v>
      </c>
      <c r="D243" s="80" t="str">
        <f t="shared" si="27"/>
        <v>PAD 3.3</v>
      </c>
      <c r="E243" s="51" t="s">
        <v>412</v>
      </c>
      <c r="F243" s="40" t="s">
        <v>321</v>
      </c>
      <c r="G243" s="40">
        <v>1.1000000000000001</v>
      </c>
      <c r="H243" s="40">
        <v>2</v>
      </c>
    </row>
    <row r="244" spans="1:8" x14ac:dyDescent="0.25">
      <c r="A244" s="40">
        <v>3</v>
      </c>
      <c r="B244" s="40" t="s">
        <v>199</v>
      </c>
      <c r="C244" s="40">
        <v>3.3</v>
      </c>
      <c r="D244" s="80" t="str">
        <f t="shared" si="27"/>
        <v>PAD 3.3</v>
      </c>
      <c r="E244" s="51"/>
      <c r="F244" s="40"/>
      <c r="G244" s="40"/>
      <c r="H244" s="40"/>
    </row>
    <row r="245" spans="1:8" x14ac:dyDescent="0.25">
      <c r="A245" s="40">
        <v>3</v>
      </c>
      <c r="B245" s="40" t="s">
        <v>199</v>
      </c>
      <c r="C245" s="40">
        <v>3.4</v>
      </c>
      <c r="D245" s="80" t="str">
        <f t="shared" si="27"/>
        <v>PAD 3.4</v>
      </c>
      <c r="E245" s="51" t="s">
        <v>394</v>
      </c>
      <c r="F245" s="40" t="s">
        <v>321</v>
      </c>
      <c r="G245" s="40">
        <v>1.1000000000000001</v>
      </c>
      <c r="H245" s="40" t="s">
        <v>435</v>
      </c>
    </row>
    <row r="246" spans="1:8" x14ac:dyDescent="0.25">
      <c r="A246" s="40">
        <v>3</v>
      </c>
      <c r="B246" s="40" t="s">
        <v>199</v>
      </c>
      <c r="C246" s="40">
        <v>3.5</v>
      </c>
      <c r="D246" s="80" t="str">
        <f t="shared" si="27"/>
        <v>PAD 3.5</v>
      </c>
      <c r="E246" s="51"/>
      <c r="F246" s="40"/>
      <c r="G246" s="40"/>
      <c r="H246" s="40"/>
    </row>
    <row r="247" spans="1:8" x14ac:dyDescent="0.25">
      <c r="A247" s="40">
        <v>3</v>
      </c>
      <c r="B247" s="40" t="s">
        <v>199</v>
      </c>
      <c r="C247" s="40">
        <v>3.6</v>
      </c>
      <c r="D247" s="80" t="str">
        <f t="shared" si="27"/>
        <v>PAD 3.6</v>
      </c>
      <c r="E247" s="51"/>
      <c r="F247" s="40"/>
      <c r="G247" s="40"/>
      <c r="H247" s="40"/>
    </row>
    <row r="248" spans="1:8" x14ac:dyDescent="0.25">
      <c r="A248" s="40">
        <v>1</v>
      </c>
      <c r="B248" s="40" t="s">
        <v>210</v>
      </c>
      <c r="C248" s="40">
        <v>1.1000000000000001</v>
      </c>
      <c r="D248" s="80" t="str">
        <f t="shared" si="27"/>
        <v>PCM 1.1</v>
      </c>
      <c r="E248" s="51" t="s">
        <v>412</v>
      </c>
      <c r="F248" s="40" t="s">
        <v>321</v>
      </c>
      <c r="G248" s="40">
        <v>3.3</v>
      </c>
      <c r="H248" s="40">
        <v>1</v>
      </c>
    </row>
    <row r="249" spans="1:8" x14ac:dyDescent="0.25">
      <c r="A249" s="40">
        <v>1</v>
      </c>
      <c r="B249" s="40" t="s">
        <v>210</v>
      </c>
      <c r="C249" s="40">
        <v>1.2</v>
      </c>
      <c r="D249" s="80" t="str">
        <f t="shared" si="27"/>
        <v>PCM 1.2</v>
      </c>
      <c r="E249" s="51" t="s">
        <v>394</v>
      </c>
      <c r="F249" s="40" t="s">
        <v>321</v>
      </c>
      <c r="G249" s="40">
        <v>4.0999999999999996</v>
      </c>
      <c r="H249" s="40">
        <v>4</v>
      </c>
    </row>
    <row r="250" spans="1:8" x14ac:dyDescent="0.25">
      <c r="A250" s="40">
        <v>1</v>
      </c>
      <c r="B250" s="40" t="s">
        <v>210</v>
      </c>
      <c r="C250" s="40">
        <v>1.3</v>
      </c>
      <c r="D250" s="80" t="str">
        <f t="shared" si="27"/>
        <v>PCM 1.3</v>
      </c>
      <c r="E250" s="51"/>
      <c r="F250" s="40"/>
      <c r="G250" s="40"/>
      <c r="H250" s="40"/>
    </row>
    <row r="251" spans="1:8" x14ac:dyDescent="0.25">
      <c r="A251" s="40">
        <v>2</v>
      </c>
      <c r="B251" s="40" t="s">
        <v>210</v>
      </c>
      <c r="C251" s="40">
        <v>2.1</v>
      </c>
      <c r="D251" s="80" t="str">
        <f t="shared" si="27"/>
        <v>PCM 2.1</v>
      </c>
      <c r="E251" s="51" t="s">
        <v>394</v>
      </c>
      <c r="F251" s="40" t="s">
        <v>363</v>
      </c>
      <c r="G251" s="40">
        <v>3.4</v>
      </c>
      <c r="H251" s="40">
        <v>2</v>
      </c>
    </row>
    <row r="252" spans="1:8" x14ac:dyDescent="0.25">
      <c r="A252" s="40">
        <v>2</v>
      </c>
      <c r="B252" s="40" t="s">
        <v>210</v>
      </c>
      <c r="C252" s="40">
        <v>2.2000000000000002</v>
      </c>
      <c r="D252" s="80" t="str">
        <f t="shared" si="27"/>
        <v>PCM 2.2</v>
      </c>
      <c r="E252" s="51" t="s">
        <v>394</v>
      </c>
      <c r="F252" s="40" t="s">
        <v>363</v>
      </c>
      <c r="G252" s="40">
        <v>3.2</v>
      </c>
      <c r="H252" s="40">
        <v>3</v>
      </c>
    </row>
    <row r="253" spans="1:8" x14ac:dyDescent="0.25">
      <c r="A253" s="40">
        <v>2</v>
      </c>
      <c r="B253" s="40" t="s">
        <v>210</v>
      </c>
      <c r="C253" s="40">
        <v>2.2000000000000002</v>
      </c>
      <c r="D253" s="80" t="str">
        <f t="shared" si="27"/>
        <v>PCM 2.2</v>
      </c>
      <c r="E253" s="51"/>
      <c r="F253" s="40"/>
      <c r="G253" s="40"/>
      <c r="H253" s="40"/>
    </row>
    <row r="254" spans="1:8" x14ac:dyDescent="0.25">
      <c r="A254" s="40">
        <v>3</v>
      </c>
      <c r="B254" s="40" t="s">
        <v>210</v>
      </c>
      <c r="C254" s="40">
        <v>3.1</v>
      </c>
      <c r="D254" s="80" t="str">
        <f t="shared" si="27"/>
        <v>PCM 3.1</v>
      </c>
      <c r="E254" s="51" t="s">
        <v>394</v>
      </c>
      <c r="F254" s="40" t="s">
        <v>363</v>
      </c>
      <c r="G254" s="40">
        <v>3.4</v>
      </c>
      <c r="H254" s="40">
        <v>2</v>
      </c>
    </row>
    <row r="255" spans="1:8" x14ac:dyDescent="0.25">
      <c r="A255" s="40">
        <v>3</v>
      </c>
      <c r="B255" s="40" t="s">
        <v>210</v>
      </c>
      <c r="C255" s="40">
        <v>3.2</v>
      </c>
      <c r="D255" s="80" t="str">
        <f t="shared" si="27"/>
        <v>PCM 3.2</v>
      </c>
      <c r="E255" s="51"/>
      <c r="F255" s="40"/>
      <c r="G255" s="40"/>
      <c r="H255" s="40"/>
    </row>
    <row r="256" spans="1:8" x14ac:dyDescent="0.25">
      <c r="A256" s="40">
        <v>3</v>
      </c>
      <c r="B256" s="40" t="s">
        <v>210</v>
      </c>
      <c r="C256" s="40">
        <v>3.3</v>
      </c>
      <c r="D256" s="80" t="str">
        <f t="shared" si="27"/>
        <v>PCM 3.3</v>
      </c>
      <c r="E256" s="51" t="s">
        <v>394</v>
      </c>
      <c r="F256" s="40" t="s">
        <v>321</v>
      </c>
      <c r="G256" s="40">
        <v>4.0999999999999996</v>
      </c>
      <c r="H256" s="40">
        <v>6</v>
      </c>
    </row>
    <row r="257" spans="1:8" x14ac:dyDescent="0.25">
      <c r="A257" s="40">
        <v>3</v>
      </c>
      <c r="B257" s="40" t="s">
        <v>210</v>
      </c>
      <c r="C257" s="40">
        <v>3.4</v>
      </c>
      <c r="D257" s="80" t="str">
        <f t="shared" si="27"/>
        <v>PCM 3.4</v>
      </c>
      <c r="E257" s="51" t="s">
        <v>412</v>
      </c>
      <c r="F257" s="40" t="s">
        <v>321</v>
      </c>
      <c r="G257" s="40">
        <v>4.2</v>
      </c>
      <c r="H257" s="40">
        <v>3</v>
      </c>
    </row>
    <row r="258" spans="1:8" x14ac:dyDescent="0.25">
      <c r="A258" s="40">
        <v>3</v>
      </c>
      <c r="B258" s="40" t="s">
        <v>210</v>
      </c>
      <c r="C258" s="40">
        <v>3.5</v>
      </c>
      <c r="D258" s="80" t="str">
        <f t="shared" si="27"/>
        <v>PCM 3.5</v>
      </c>
      <c r="E258" s="51"/>
      <c r="F258" s="40"/>
      <c r="G258" s="40"/>
      <c r="H258" s="40"/>
    </row>
    <row r="259" spans="1:8" x14ac:dyDescent="0.25">
      <c r="A259" s="40">
        <v>4</v>
      </c>
      <c r="B259" s="40" t="s">
        <v>210</v>
      </c>
      <c r="C259" s="40">
        <v>4.0999999999999996</v>
      </c>
      <c r="D259" s="80" t="str">
        <f t="shared" ref="D259:D322" si="28">CONCATENATE(B259," ",C259)</f>
        <v>PCM 4.1</v>
      </c>
      <c r="E259" s="51"/>
      <c r="F259" s="40"/>
      <c r="G259" s="40"/>
      <c r="H259" s="40"/>
    </row>
    <row r="260" spans="1:8" x14ac:dyDescent="0.25">
      <c r="A260" s="40">
        <v>1</v>
      </c>
      <c r="B260" s="40" t="s">
        <v>230</v>
      </c>
      <c r="C260" s="40">
        <v>1.1000000000000001</v>
      </c>
      <c r="D260" s="80" t="str">
        <f t="shared" si="28"/>
        <v>PI 1.1</v>
      </c>
      <c r="E260" s="51" t="s">
        <v>394</v>
      </c>
      <c r="F260" s="40" t="s">
        <v>321</v>
      </c>
      <c r="G260" s="40">
        <v>3.2</v>
      </c>
      <c r="H260" s="40">
        <v>1</v>
      </c>
    </row>
    <row r="261" spans="1:8" x14ac:dyDescent="0.25">
      <c r="A261" s="40">
        <v>2</v>
      </c>
      <c r="B261" s="40" t="s">
        <v>230</v>
      </c>
      <c r="C261" s="40">
        <v>2.1</v>
      </c>
      <c r="D261" s="80" t="str">
        <f t="shared" si="28"/>
        <v>PI 2.1</v>
      </c>
      <c r="E261" s="51" t="s">
        <v>394</v>
      </c>
      <c r="F261" s="40" t="s">
        <v>342</v>
      </c>
      <c r="G261" s="40">
        <v>4.4000000000000004</v>
      </c>
      <c r="H261" s="40">
        <v>5</v>
      </c>
    </row>
    <row r="262" spans="1:8" x14ac:dyDescent="0.25">
      <c r="A262" s="40">
        <v>2</v>
      </c>
      <c r="B262" s="40" t="s">
        <v>230</v>
      </c>
      <c r="C262" s="40">
        <v>2.2000000000000002</v>
      </c>
      <c r="D262" s="80" t="str">
        <f t="shared" si="28"/>
        <v>PI 2.2</v>
      </c>
      <c r="E262" s="51" t="s">
        <v>412</v>
      </c>
      <c r="F262" s="40" t="s">
        <v>321</v>
      </c>
      <c r="G262" s="40">
        <v>5.0999999999999996</v>
      </c>
      <c r="H262" s="40">
        <v>5</v>
      </c>
    </row>
    <row r="263" spans="1:8" x14ac:dyDescent="0.25">
      <c r="A263" s="40">
        <v>2</v>
      </c>
      <c r="B263" s="40" t="s">
        <v>230</v>
      </c>
      <c r="C263" s="40">
        <v>2.2000000000000002</v>
      </c>
      <c r="D263" s="80" t="str">
        <f t="shared" si="28"/>
        <v>PI 2.2</v>
      </c>
      <c r="E263" s="51" t="s">
        <v>412</v>
      </c>
      <c r="F263" s="40" t="s">
        <v>321</v>
      </c>
      <c r="G263" s="40">
        <v>5.2</v>
      </c>
      <c r="H263" s="40">
        <v>6</v>
      </c>
    </row>
    <row r="264" spans="1:8" x14ac:dyDescent="0.25">
      <c r="A264" s="40">
        <v>2</v>
      </c>
      <c r="B264" s="40" t="s">
        <v>230</v>
      </c>
      <c r="C264" s="40">
        <v>2.4</v>
      </c>
      <c r="D264" s="80" t="str">
        <f t="shared" si="28"/>
        <v>PI 2.4</v>
      </c>
      <c r="E264" s="51" t="s">
        <v>394</v>
      </c>
      <c r="F264" s="40" t="s">
        <v>321</v>
      </c>
      <c r="G264" s="40">
        <v>3.1</v>
      </c>
      <c r="H264" s="40" t="s">
        <v>439</v>
      </c>
    </row>
    <row r="265" spans="1:8" x14ac:dyDescent="0.25">
      <c r="A265" s="40">
        <v>2</v>
      </c>
      <c r="B265" s="40" t="s">
        <v>230</v>
      </c>
      <c r="C265" s="40">
        <v>2.4</v>
      </c>
      <c r="D265" s="80" t="str">
        <f t="shared" si="28"/>
        <v>PI 2.4</v>
      </c>
      <c r="E265" s="51" t="s">
        <v>412</v>
      </c>
      <c r="F265" s="40" t="s">
        <v>342</v>
      </c>
      <c r="G265" s="40">
        <v>9.1</v>
      </c>
      <c r="H265" s="40">
        <v>1</v>
      </c>
    </row>
    <row r="266" spans="1:8" x14ac:dyDescent="0.25">
      <c r="A266" s="40">
        <v>2</v>
      </c>
      <c r="B266" s="40" t="s">
        <v>230</v>
      </c>
      <c r="C266" s="40">
        <v>2.5</v>
      </c>
      <c r="D266" s="80" t="str">
        <f t="shared" si="28"/>
        <v>PI 2.5</v>
      </c>
      <c r="E266" s="51" t="s">
        <v>412</v>
      </c>
      <c r="F266" s="40" t="s">
        <v>321</v>
      </c>
      <c r="G266" s="40">
        <v>4.0999999999999996</v>
      </c>
      <c r="H266" s="40">
        <v>4</v>
      </c>
    </row>
    <row r="267" spans="1:8" x14ac:dyDescent="0.25">
      <c r="A267" s="40">
        <v>2</v>
      </c>
      <c r="B267" s="40" t="s">
        <v>230</v>
      </c>
      <c r="C267" s="40">
        <v>2.5</v>
      </c>
      <c r="D267" s="80" t="str">
        <f t="shared" si="28"/>
        <v>PI 2.5</v>
      </c>
      <c r="E267" s="51" t="s">
        <v>412</v>
      </c>
      <c r="F267" s="40" t="s">
        <v>342</v>
      </c>
      <c r="G267" s="40">
        <v>4.4000000000000004</v>
      </c>
      <c r="H267" s="40">
        <v>4</v>
      </c>
    </row>
    <row r="268" spans="1:8" x14ac:dyDescent="0.25">
      <c r="A268" s="40">
        <v>2</v>
      </c>
      <c r="B268" s="40" t="s">
        <v>230</v>
      </c>
      <c r="C268" s="40">
        <v>2.6</v>
      </c>
      <c r="D268" s="80" t="str">
        <f t="shared" si="28"/>
        <v>PI 2.6</v>
      </c>
      <c r="E268" s="51" t="s">
        <v>412</v>
      </c>
      <c r="F268" s="40" t="s">
        <v>321</v>
      </c>
      <c r="G268" s="40">
        <v>3.1</v>
      </c>
      <c r="H268" s="40">
        <v>5</v>
      </c>
    </row>
    <row r="269" spans="1:8" x14ac:dyDescent="0.25">
      <c r="A269" s="40">
        <v>3</v>
      </c>
      <c r="B269" s="40" t="s">
        <v>230</v>
      </c>
      <c r="C269" s="40">
        <v>3.1</v>
      </c>
      <c r="D269" s="80" t="str">
        <f t="shared" si="28"/>
        <v>PI 3.1</v>
      </c>
      <c r="E269" s="51"/>
      <c r="F269" s="40"/>
      <c r="G269" s="40"/>
      <c r="H269" s="40"/>
    </row>
    <row r="270" spans="1:8" x14ac:dyDescent="0.25">
      <c r="A270" s="40">
        <v>3</v>
      </c>
      <c r="B270" s="40" t="s">
        <v>230</v>
      </c>
      <c r="C270" s="40">
        <v>3.2</v>
      </c>
      <c r="D270" s="80" t="str">
        <f t="shared" si="28"/>
        <v>PI 3.2</v>
      </c>
      <c r="E270" s="51"/>
      <c r="F270" s="40"/>
      <c r="G270" s="40"/>
      <c r="H270" s="40"/>
    </row>
    <row r="271" spans="1:8" x14ac:dyDescent="0.25">
      <c r="A271" s="40">
        <v>3</v>
      </c>
      <c r="B271" s="40" t="s">
        <v>230</v>
      </c>
      <c r="C271" s="40">
        <v>3.3</v>
      </c>
      <c r="D271" s="80" t="str">
        <f t="shared" si="28"/>
        <v>PI 3.3</v>
      </c>
      <c r="E271" s="51"/>
      <c r="F271" s="40"/>
      <c r="G271" s="40"/>
      <c r="H271" s="40"/>
    </row>
    <row r="272" spans="1:8" x14ac:dyDescent="0.25">
      <c r="A272" s="40">
        <v>1</v>
      </c>
      <c r="B272" s="40" t="s">
        <v>183</v>
      </c>
      <c r="C272" s="40">
        <v>1.1000000000000001</v>
      </c>
      <c r="D272" s="80" t="str">
        <f t="shared" si="28"/>
        <v>PLAN 1.1</v>
      </c>
      <c r="E272" s="51"/>
      <c r="F272" s="40"/>
      <c r="G272" s="40"/>
      <c r="H272" s="40"/>
    </row>
    <row r="273" spans="1:8" x14ac:dyDescent="0.25">
      <c r="A273" s="40">
        <v>1</v>
      </c>
      <c r="B273" s="40" t="s">
        <v>183</v>
      </c>
      <c r="C273" s="40">
        <v>1.2</v>
      </c>
      <c r="D273" s="80" t="str">
        <f t="shared" si="28"/>
        <v>PLAN 1.2</v>
      </c>
      <c r="E273" s="51"/>
      <c r="F273" s="40"/>
      <c r="G273" s="40"/>
      <c r="H273" s="40"/>
    </row>
    <row r="274" spans="1:8" x14ac:dyDescent="0.25">
      <c r="A274" s="40">
        <v>2</v>
      </c>
      <c r="B274" s="40" t="s">
        <v>183</v>
      </c>
      <c r="C274" s="40">
        <v>2.1</v>
      </c>
      <c r="D274" s="80" t="str">
        <f t="shared" si="28"/>
        <v>PLAN 2.1</v>
      </c>
      <c r="E274" s="51" t="s">
        <v>394</v>
      </c>
      <c r="F274" s="40" t="s">
        <v>321</v>
      </c>
      <c r="G274" s="40">
        <v>1.2</v>
      </c>
      <c r="H274" s="40">
        <v>5</v>
      </c>
    </row>
    <row r="275" spans="1:8" x14ac:dyDescent="0.25">
      <c r="A275" s="40">
        <v>2</v>
      </c>
      <c r="B275" s="40" t="s">
        <v>183</v>
      </c>
      <c r="C275" s="40">
        <v>2.2000000000000002</v>
      </c>
      <c r="D275" s="80" t="str">
        <f t="shared" si="28"/>
        <v>PLAN 2.2</v>
      </c>
      <c r="E275" s="51" t="s">
        <v>394</v>
      </c>
      <c r="F275" s="40" t="s">
        <v>321</v>
      </c>
      <c r="G275" s="40">
        <v>2.1</v>
      </c>
      <c r="H275" s="40" t="s">
        <v>442</v>
      </c>
    </row>
    <row r="276" spans="1:8" x14ac:dyDescent="0.25">
      <c r="A276" s="40">
        <v>2</v>
      </c>
      <c r="B276" s="40" t="s">
        <v>183</v>
      </c>
      <c r="C276" s="40">
        <v>2.2000000000000002</v>
      </c>
      <c r="D276" s="80" t="str">
        <f t="shared" si="28"/>
        <v>PLAN 2.2</v>
      </c>
      <c r="E276" s="51" t="s">
        <v>394</v>
      </c>
      <c r="F276" s="40" t="s">
        <v>321</v>
      </c>
      <c r="G276" s="40">
        <v>2.2000000000000002</v>
      </c>
      <c r="H276" s="40" t="s">
        <v>467</v>
      </c>
    </row>
    <row r="277" spans="1:8" x14ac:dyDescent="0.25">
      <c r="A277" s="40">
        <v>2</v>
      </c>
      <c r="B277" s="40" t="s">
        <v>183</v>
      </c>
      <c r="C277" s="40">
        <v>2.2999999999999998</v>
      </c>
      <c r="D277" s="80" t="str">
        <f t="shared" si="28"/>
        <v>PLAN 2.3</v>
      </c>
      <c r="E277" s="51"/>
      <c r="F277" s="40"/>
      <c r="G277" s="40"/>
      <c r="H277" s="40"/>
    </row>
    <row r="278" spans="1:8" x14ac:dyDescent="0.25">
      <c r="A278" s="40">
        <v>2</v>
      </c>
      <c r="B278" s="40" t="s">
        <v>183</v>
      </c>
      <c r="C278" s="40">
        <v>2.4</v>
      </c>
      <c r="D278" s="80" t="str">
        <f t="shared" si="28"/>
        <v>PLAN 2.4</v>
      </c>
      <c r="E278" s="51" t="s">
        <v>412</v>
      </c>
      <c r="F278" s="40" t="s">
        <v>321</v>
      </c>
      <c r="G278" s="40">
        <v>2.1</v>
      </c>
      <c r="H278" s="40">
        <v>6</v>
      </c>
    </row>
    <row r="279" spans="1:8" x14ac:dyDescent="0.25">
      <c r="A279" s="40">
        <v>2</v>
      </c>
      <c r="B279" s="40" t="s">
        <v>183</v>
      </c>
      <c r="C279" s="40">
        <v>2.4</v>
      </c>
      <c r="D279" s="80" t="str">
        <f t="shared" si="28"/>
        <v>PLAN 2.4</v>
      </c>
      <c r="E279" s="51" t="s">
        <v>412</v>
      </c>
      <c r="F279" s="40" t="s">
        <v>321</v>
      </c>
      <c r="G279" s="40">
        <v>2.2999999999999998</v>
      </c>
      <c r="H279" s="40" t="s">
        <v>439</v>
      </c>
    </row>
    <row r="280" spans="1:8" x14ac:dyDescent="0.25">
      <c r="A280" s="40">
        <v>2</v>
      </c>
      <c r="B280" s="40" t="s">
        <v>183</v>
      </c>
      <c r="C280" s="40">
        <v>2.5</v>
      </c>
      <c r="D280" s="80" t="str">
        <f t="shared" si="28"/>
        <v>PLAN 2.5</v>
      </c>
      <c r="E280" s="51"/>
      <c r="F280" s="40"/>
      <c r="G280" s="40"/>
      <c r="H280" s="40"/>
    </row>
    <row r="281" spans="1:8" ht="17.25" customHeight="1" x14ac:dyDescent="0.25">
      <c r="A281" s="40">
        <v>2</v>
      </c>
      <c r="B281" s="40" t="s">
        <v>183</v>
      </c>
      <c r="C281" s="40">
        <v>2.6</v>
      </c>
      <c r="D281" s="80" t="str">
        <f t="shared" si="28"/>
        <v>PLAN 2.6</v>
      </c>
      <c r="E281" s="51"/>
      <c r="F281" s="40"/>
      <c r="G281" s="40"/>
      <c r="H281" s="40"/>
    </row>
    <row r="282" spans="1:8" ht="17.25" customHeight="1" x14ac:dyDescent="0.25">
      <c r="A282" s="40">
        <v>2</v>
      </c>
      <c r="B282" s="40" t="s">
        <v>183</v>
      </c>
      <c r="C282" s="40">
        <v>2.7</v>
      </c>
      <c r="D282" s="80" t="str">
        <f t="shared" si="28"/>
        <v>PLAN 2.7</v>
      </c>
      <c r="E282" s="51"/>
      <c r="F282" s="40"/>
      <c r="G282" s="40"/>
      <c r="H282" s="40"/>
    </row>
    <row r="283" spans="1:8" x14ac:dyDescent="0.25">
      <c r="A283" s="40">
        <v>2</v>
      </c>
      <c r="B283" s="40" t="s">
        <v>183</v>
      </c>
      <c r="C283" s="40">
        <v>2.8</v>
      </c>
      <c r="D283" s="80" t="str">
        <f t="shared" si="28"/>
        <v>PLAN 2.8</v>
      </c>
      <c r="E283" s="51"/>
      <c r="F283" s="40"/>
      <c r="G283" s="40"/>
      <c r="H283" s="40"/>
    </row>
    <row r="284" spans="1:8" ht="18" customHeight="1" x14ac:dyDescent="0.25">
      <c r="A284" s="40">
        <v>3</v>
      </c>
      <c r="B284" s="40" t="s">
        <v>183</v>
      </c>
      <c r="C284" s="40">
        <v>3.1</v>
      </c>
      <c r="D284" s="80" t="str">
        <f t="shared" si="28"/>
        <v>PLAN 3.1</v>
      </c>
      <c r="E284" s="51"/>
      <c r="F284" s="40"/>
      <c r="G284" s="40"/>
      <c r="H284" s="40"/>
    </row>
    <row r="285" spans="1:8" ht="18" customHeight="1" x14ac:dyDescent="0.25">
      <c r="A285" s="40">
        <v>3</v>
      </c>
      <c r="B285" s="40" t="s">
        <v>183</v>
      </c>
      <c r="C285" s="40">
        <v>3.2</v>
      </c>
      <c r="D285" s="80" t="str">
        <f t="shared" si="28"/>
        <v>PLAN 3.2</v>
      </c>
      <c r="E285" s="51"/>
      <c r="F285" s="40"/>
      <c r="G285" s="40"/>
      <c r="H285" s="40"/>
    </row>
    <row r="286" spans="1:8" ht="18" customHeight="1" x14ac:dyDescent="0.25">
      <c r="A286" s="40">
        <v>3</v>
      </c>
      <c r="B286" s="40" t="s">
        <v>183</v>
      </c>
      <c r="C286" s="40">
        <v>3.3</v>
      </c>
      <c r="D286" s="80" t="str">
        <f t="shared" si="28"/>
        <v>PLAN 3.3</v>
      </c>
      <c r="E286" s="51"/>
      <c r="F286" s="40"/>
      <c r="G286" s="40"/>
      <c r="H286" s="40"/>
    </row>
    <row r="287" spans="1:8" x14ac:dyDescent="0.25">
      <c r="A287" s="40">
        <v>3</v>
      </c>
      <c r="B287" s="40" t="s">
        <v>183</v>
      </c>
      <c r="C287" s="40">
        <v>3.4</v>
      </c>
      <c r="D287" s="80" t="str">
        <f t="shared" si="28"/>
        <v>PLAN 3.4</v>
      </c>
      <c r="E287" s="51" t="s">
        <v>394</v>
      </c>
      <c r="F287" s="40" t="s">
        <v>321</v>
      </c>
      <c r="G287" s="40">
        <v>5.0999999999999996</v>
      </c>
      <c r="H287" s="40">
        <v>8</v>
      </c>
    </row>
    <row r="288" spans="1:8" x14ac:dyDescent="0.25">
      <c r="A288" s="40">
        <v>4</v>
      </c>
      <c r="B288" s="40" t="s">
        <v>183</v>
      </c>
      <c r="C288" s="40">
        <v>4.0999999999999996</v>
      </c>
      <c r="D288" s="80" t="str">
        <f t="shared" si="28"/>
        <v>PLAN 4.1</v>
      </c>
      <c r="E288" s="51"/>
      <c r="F288" s="40"/>
      <c r="G288" s="40"/>
      <c r="H288" s="40"/>
    </row>
    <row r="289" spans="1:8" x14ac:dyDescent="0.25">
      <c r="A289" s="40">
        <v>1</v>
      </c>
      <c r="B289" s="40" t="s">
        <v>223</v>
      </c>
      <c r="C289" s="40">
        <v>1.1000000000000001</v>
      </c>
      <c r="D289" s="80" t="str">
        <f t="shared" si="28"/>
        <v>PQA 1.1</v>
      </c>
      <c r="E289" s="51" t="s">
        <v>394</v>
      </c>
      <c r="F289" s="40" t="s">
        <v>342</v>
      </c>
      <c r="G289" s="40">
        <v>2.1</v>
      </c>
      <c r="H289" s="40" t="s">
        <v>461</v>
      </c>
    </row>
    <row r="290" spans="1:8" x14ac:dyDescent="0.25">
      <c r="A290" s="40">
        <v>2</v>
      </c>
      <c r="B290" s="40" t="s">
        <v>223</v>
      </c>
      <c r="C290" s="40">
        <v>2.1</v>
      </c>
      <c r="D290" s="80" t="str">
        <f t="shared" si="28"/>
        <v>PQA 2.1</v>
      </c>
      <c r="E290" s="51" t="s">
        <v>394</v>
      </c>
      <c r="F290" s="40" t="s">
        <v>321</v>
      </c>
      <c r="G290" s="40">
        <v>4.0999999999999996</v>
      </c>
      <c r="H290" s="40">
        <v>3</v>
      </c>
    </row>
    <row r="291" spans="1:8" x14ac:dyDescent="0.25">
      <c r="A291" s="40">
        <v>2</v>
      </c>
      <c r="B291" s="40" t="s">
        <v>223</v>
      </c>
      <c r="C291" s="40">
        <v>2.1</v>
      </c>
      <c r="D291" s="80" t="str">
        <f t="shared" si="28"/>
        <v>PQA 2.1</v>
      </c>
      <c r="E291" s="51" t="s">
        <v>394</v>
      </c>
      <c r="F291" s="40" t="s">
        <v>342</v>
      </c>
      <c r="G291" s="40">
        <v>5.0999999999999996</v>
      </c>
      <c r="H291" s="40">
        <v>5</v>
      </c>
    </row>
    <row r="292" spans="1:8" x14ac:dyDescent="0.25">
      <c r="A292" s="40">
        <v>2</v>
      </c>
      <c r="B292" s="40" t="s">
        <v>223</v>
      </c>
      <c r="C292" s="40">
        <v>2.1</v>
      </c>
      <c r="D292" s="80" t="str">
        <f t="shared" si="28"/>
        <v>PQA 2.1</v>
      </c>
      <c r="E292" s="51" t="s">
        <v>394</v>
      </c>
      <c r="F292" s="40" t="s">
        <v>342</v>
      </c>
      <c r="G292" s="40">
        <v>7.1</v>
      </c>
      <c r="H292" s="40" t="s">
        <v>434</v>
      </c>
    </row>
    <row r="293" spans="1:8" x14ac:dyDescent="0.25">
      <c r="A293" s="40">
        <v>2</v>
      </c>
      <c r="B293" s="40" t="s">
        <v>223</v>
      </c>
      <c r="C293" s="40">
        <v>2.2000000000000002</v>
      </c>
      <c r="D293" s="80" t="str">
        <f t="shared" si="28"/>
        <v>PQA 2.2</v>
      </c>
      <c r="E293" s="51" t="s">
        <v>394</v>
      </c>
      <c r="F293" s="40" t="s">
        <v>342</v>
      </c>
      <c r="G293" s="40">
        <v>2.1</v>
      </c>
      <c r="H293" s="40">
        <v>1</v>
      </c>
    </row>
    <row r="294" spans="1:8" ht="18" customHeight="1" x14ac:dyDescent="0.25">
      <c r="A294" s="40">
        <v>2</v>
      </c>
      <c r="B294" s="40" t="s">
        <v>223</v>
      </c>
      <c r="C294" s="40">
        <v>2.2000000000000002</v>
      </c>
      <c r="D294" s="80" t="str">
        <f t="shared" si="28"/>
        <v>PQA 2.2</v>
      </c>
      <c r="E294" s="51" t="s">
        <v>394</v>
      </c>
      <c r="F294" s="40" t="s">
        <v>342</v>
      </c>
      <c r="G294" s="40">
        <v>5.0999999999999996</v>
      </c>
      <c r="H294" s="40">
        <v>9</v>
      </c>
    </row>
    <row r="295" spans="1:8" x14ac:dyDescent="0.25">
      <c r="A295" s="40">
        <v>2</v>
      </c>
      <c r="B295" s="40" t="s">
        <v>223</v>
      </c>
      <c r="C295" s="40">
        <v>2.2000000000000002</v>
      </c>
      <c r="D295" s="80" t="str">
        <f t="shared" si="28"/>
        <v>PQA 2.2</v>
      </c>
      <c r="E295" s="51" t="s">
        <v>394</v>
      </c>
      <c r="F295" s="40" t="s">
        <v>342</v>
      </c>
      <c r="G295" s="40">
        <v>7.2</v>
      </c>
      <c r="H295" s="40">
        <v>1</v>
      </c>
    </row>
    <row r="296" spans="1:8" x14ac:dyDescent="0.25">
      <c r="A296" s="40">
        <v>2</v>
      </c>
      <c r="B296" s="40" t="s">
        <v>223</v>
      </c>
      <c r="C296" s="40">
        <v>2.2999999999999998</v>
      </c>
      <c r="D296" s="80" t="str">
        <f t="shared" si="28"/>
        <v>PQA 2.3</v>
      </c>
      <c r="E296" s="51"/>
      <c r="F296" s="40"/>
      <c r="G296" s="40"/>
      <c r="H296" s="40"/>
    </row>
    <row r="297" spans="1:8" ht="18" customHeight="1" x14ac:dyDescent="0.25">
      <c r="A297" s="40">
        <v>2</v>
      </c>
      <c r="B297" s="40" t="s">
        <v>223</v>
      </c>
      <c r="C297" s="40">
        <v>2.4</v>
      </c>
      <c r="D297" s="80" t="str">
        <f t="shared" si="28"/>
        <v>PQA 2.4</v>
      </c>
      <c r="E297" s="51"/>
      <c r="F297" s="40"/>
      <c r="G297" s="40"/>
      <c r="H297" s="40"/>
    </row>
    <row r="298" spans="1:8" x14ac:dyDescent="0.25">
      <c r="A298" s="40">
        <v>3</v>
      </c>
      <c r="B298" s="40" t="s">
        <v>223</v>
      </c>
      <c r="C298" s="40">
        <v>3.1</v>
      </c>
      <c r="D298" s="80" t="str">
        <f t="shared" si="28"/>
        <v>PQA 3.1</v>
      </c>
      <c r="E298" s="51"/>
      <c r="F298" s="40"/>
      <c r="G298" s="40"/>
      <c r="H298" s="40"/>
    </row>
    <row r="299" spans="1:8" x14ac:dyDescent="0.25">
      <c r="A299" s="40">
        <v>1</v>
      </c>
      <c r="B299" s="40" t="s">
        <v>176</v>
      </c>
      <c r="C299" s="40">
        <v>1.1000000000000001</v>
      </c>
      <c r="D299" s="80" t="str">
        <f t="shared" si="28"/>
        <v>PR 1.1</v>
      </c>
      <c r="E299" s="51" t="s">
        <v>394</v>
      </c>
      <c r="F299" s="40" t="s">
        <v>337</v>
      </c>
      <c r="G299" s="40">
        <v>1.1000000000000001</v>
      </c>
      <c r="H299" s="40">
        <v>4</v>
      </c>
    </row>
    <row r="300" spans="1:8" x14ac:dyDescent="0.25">
      <c r="A300" s="40">
        <v>2</v>
      </c>
      <c r="B300" s="40" t="s">
        <v>176</v>
      </c>
      <c r="C300" s="40">
        <v>1.1000000000000001</v>
      </c>
      <c r="D300" s="80" t="str">
        <f t="shared" si="28"/>
        <v>PR 1.1</v>
      </c>
      <c r="E300" s="51" t="s">
        <v>394</v>
      </c>
      <c r="F300" s="40" t="s">
        <v>342</v>
      </c>
      <c r="G300" s="40">
        <v>2.1</v>
      </c>
      <c r="H300" s="40">
        <v>4</v>
      </c>
    </row>
    <row r="301" spans="1:8" x14ac:dyDescent="0.25">
      <c r="A301" s="40">
        <v>1</v>
      </c>
      <c r="B301" s="40" t="s">
        <v>176</v>
      </c>
      <c r="C301" s="40">
        <v>1.1000000000000001</v>
      </c>
      <c r="D301" s="80" t="str">
        <f t="shared" si="28"/>
        <v>PR 1.1</v>
      </c>
      <c r="E301" s="51" t="s">
        <v>394</v>
      </c>
      <c r="F301" s="40" t="s">
        <v>342</v>
      </c>
      <c r="G301" s="40">
        <v>5.0999999999999996</v>
      </c>
      <c r="H301" s="40" t="s">
        <v>474</v>
      </c>
    </row>
    <row r="302" spans="1:8" x14ac:dyDescent="0.25">
      <c r="A302" s="40">
        <v>1</v>
      </c>
      <c r="B302" s="40" t="s">
        <v>176</v>
      </c>
      <c r="C302" s="40">
        <v>1.1000000000000001</v>
      </c>
      <c r="D302" s="80" t="str">
        <f t="shared" si="28"/>
        <v>PR 1.1</v>
      </c>
      <c r="E302" s="51" t="s">
        <v>394</v>
      </c>
      <c r="F302" s="40" t="s">
        <v>342</v>
      </c>
      <c r="G302" s="40">
        <v>6.2</v>
      </c>
      <c r="H302" s="40">
        <v>5</v>
      </c>
    </row>
    <row r="303" spans="1:8" x14ac:dyDescent="0.25">
      <c r="A303" s="40">
        <v>1</v>
      </c>
      <c r="B303" s="40" t="s">
        <v>176</v>
      </c>
      <c r="C303" s="40">
        <v>1.1000000000000001</v>
      </c>
      <c r="D303" s="80" t="str">
        <f t="shared" si="28"/>
        <v>PR 1.1</v>
      </c>
      <c r="E303" s="51" t="s">
        <v>394</v>
      </c>
      <c r="F303" s="40" t="s">
        <v>363</v>
      </c>
      <c r="G303" s="40">
        <v>1.1000000000000001</v>
      </c>
      <c r="H303" s="40">
        <v>1</v>
      </c>
    </row>
    <row r="304" spans="1:8" x14ac:dyDescent="0.25">
      <c r="A304" s="40">
        <v>2</v>
      </c>
      <c r="B304" s="40" t="s">
        <v>176</v>
      </c>
      <c r="C304" s="40">
        <v>2.1</v>
      </c>
      <c r="D304" s="80" t="str">
        <f t="shared" si="28"/>
        <v>PR 2.1</v>
      </c>
      <c r="E304" s="51" t="s">
        <v>394</v>
      </c>
      <c r="F304" s="40" t="s">
        <v>342</v>
      </c>
      <c r="G304" s="40">
        <v>2.1</v>
      </c>
      <c r="H304" s="40" t="s">
        <v>437</v>
      </c>
    </row>
    <row r="305" spans="1:8" x14ac:dyDescent="0.25">
      <c r="A305" s="40">
        <v>2</v>
      </c>
      <c r="B305" s="40" t="s">
        <v>176</v>
      </c>
      <c r="C305" s="40">
        <v>2.1</v>
      </c>
      <c r="D305" s="80" t="str">
        <f t="shared" si="28"/>
        <v>PR 2.1</v>
      </c>
      <c r="E305" s="51" t="s">
        <v>394</v>
      </c>
      <c r="F305" s="40" t="s">
        <v>342</v>
      </c>
      <c r="G305" s="40">
        <v>5.0999999999999996</v>
      </c>
      <c r="H305" s="40" t="s">
        <v>463</v>
      </c>
    </row>
    <row r="306" spans="1:8" x14ac:dyDescent="0.25">
      <c r="A306" s="40">
        <v>2</v>
      </c>
      <c r="B306" s="40" t="s">
        <v>176</v>
      </c>
      <c r="C306" s="40">
        <v>2.1</v>
      </c>
      <c r="D306" s="80" t="str">
        <f t="shared" si="28"/>
        <v>PR 2.1</v>
      </c>
      <c r="E306" s="51" t="s">
        <v>394</v>
      </c>
      <c r="F306" s="40" t="s">
        <v>342</v>
      </c>
      <c r="G306" s="40">
        <v>7.2</v>
      </c>
      <c r="H306" s="40" t="s">
        <v>536</v>
      </c>
    </row>
    <row r="307" spans="1:8" x14ac:dyDescent="0.25">
      <c r="A307" s="40">
        <v>2</v>
      </c>
      <c r="B307" s="40" t="s">
        <v>176</v>
      </c>
      <c r="C307" s="40">
        <v>2.1</v>
      </c>
      <c r="D307" s="80" t="str">
        <f t="shared" si="28"/>
        <v>PR 2.1</v>
      </c>
      <c r="E307" s="51" t="s">
        <v>394</v>
      </c>
      <c r="F307" s="40" t="s">
        <v>342</v>
      </c>
      <c r="G307" s="40">
        <v>8.1</v>
      </c>
      <c r="H307" s="40">
        <v>2</v>
      </c>
    </row>
    <row r="308" spans="1:8" x14ac:dyDescent="0.25">
      <c r="A308" s="40">
        <v>2</v>
      </c>
      <c r="B308" s="40" t="s">
        <v>176</v>
      </c>
      <c r="C308" s="40">
        <v>2.2000000000000002</v>
      </c>
      <c r="D308" s="80" t="str">
        <f t="shared" si="28"/>
        <v>PR 2.2</v>
      </c>
      <c r="E308" s="51" t="s">
        <v>394</v>
      </c>
      <c r="F308" s="40" t="s">
        <v>342</v>
      </c>
      <c r="G308" s="40">
        <v>5.0999999999999996</v>
      </c>
      <c r="H308" s="40">
        <v>9</v>
      </c>
    </row>
    <row r="309" spans="1:8" x14ac:dyDescent="0.25">
      <c r="A309" s="40">
        <v>2</v>
      </c>
      <c r="B309" s="40" t="s">
        <v>176</v>
      </c>
      <c r="C309" s="40">
        <v>2.2000000000000002</v>
      </c>
      <c r="D309" s="80" t="str">
        <f t="shared" si="28"/>
        <v>PR 2.2</v>
      </c>
      <c r="E309" s="51" t="s">
        <v>394</v>
      </c>
      <c r="F309" s="40" t="s">
        <v>342</v>
      </c>
      <c r="G309" s="40">
        <v>7.1</v>
      </c>
      <c r="H309" s="40">
        <v>3</v>
      </c>
    </row>
    <row r="310" spans="1:8" x14ac:dyDescent="0.25">
      <c r="A310" s="40">
        <v>2</v>
      </c>
      <c r="B310" s="40" t="s">
        <v>176</v>
      </c>
      <c r="C310" s="40">
        <v>2.2000000000000002</v>
      </c>
      <c r="D310" s="80" t="str">
        <f t="shared" si="28"/>
        <v>PR 2.2</v>
      </c>
      <c r="E310" s="51" t="s">
        <v>394</v>
      </c>
      <c r="F310" s="40" t="s">
        <v>342</v>
      </c>
      <c r="G310" s="40">
        <v>8.1</v>
      </c>
      <c r="H310" s="40">
        <v>1</v>
      </c>
    </row>
    <row r="311" spans="1:8" x14ac:dyDescent="0.25">
      <c r="A311" s="40">
        <v>2</v>
      </c>
      <c r="B311" s="40" t="s">
        <v>176</v>
      </c>
      <c r="C311" s="40">
        <v>2.2999999999999998</v>
      </c>
      <c r="D311" s="80" t="str">
        <f t="shared" si="28"/>
        <v>PR 2.3</v>
      </c>
      <c r="E311" s="51" t="s">
        <v>396</v>
      </c>
      <c r="F311" s="40" t="s">
        <v>342</v>
      </c>
      <c r="G311" s="40">
        <v>7.2</v>
      </c>
      <c r="H311" s="40"/>
    </row>
    <row r="312" spans="1:8" x14ac:dyDescent="0.25">
      <c r="A312" s="40">
        <v>2</v>
      </c>
      <c r="B312" s="40" t="s">
        <v>176</v>
      </c>
      <c r="C312" s="40">
        <v>2.2999999999999998</v>
      </c>
      <c r="D312" s="80" t="str">
        <f t="shared" si="28"/>
        <v>PR 2.3</v>
      </c>
      <c r="E312" s="51" t="s">
        <v>396</v>
      </c>
      <c r="F312" s="40" t="s">
        <v>342</v>
      </c>
      <c r="G312" s="40">
        <v>8.1999999999999993</v>
      </c>
      <c r="H312" s="40"/>
    </row>
    <row r="313" spans="1:8" x14ac:dyDescent="0.25">
      <c r="A313" s="40">
        <v>2</v>
      </c>
      <c r="B313" s="40" t="s">
        <v>176</v>
      </c>
      <c r="C313" s="40">
        <v>2.2999999999999998</v>
      </c>
      <c r="D313" s="80" t="str">
        <f t="shared" si="28"/>
        <v>PR 2.3</v>
      </c>
      <c r="E313" s="51" t="s">
        <v>396</v>
      </c>
      <c r="F313" s="40" t="s">
        <v>363</v>
      </c>
      <c r="G313" s="40">
        <v>1.2</v>
      </c>
      <c r="H313" s="40">
        <v>2</v>
      </c>
    </row>
    <row r="314" spans="1:8" x14ac:dyDescent="0.25">
      <c r="A314" s="40">
        <v>2</v>
      </c>
      <c r="B314" s="40" t="s">
        <v>176</v>
      </c>
      <c r="C314" s="40">
        <v>2.2999999999999998</v>
      </c>
      <c r="D314" s="80" t="str">
        <f t="shared" si="28"/>
        <v>PR 2.3</v>
      </c>
      <c r="E314" s="51" t="s">
        <v>394</v>
      </c>
      <c r="F314" s="40" t="s">
        <v>337</v>
      </c>
      <c r="G314" s="40">
        <v>1.1000000000000001</v>
      </c>
      <c r="H314" s="40">
        <v>4</v>
      </c>
    </row>
    <row r="315" spans="1:8" x14ac:dyDescent="0.25">
      <c r="A315" s="40">
        <v>2</v>
      </c>
      <c r="B315" s="40" t="s">
        <v>176</v>
      </c>
      <c r="C315" s="40">
        <v>2.2999999999999998</v>
      </c>
      <c r="D315" s="80" t="str">
        <f t="shared" si="28"/>
        <v>PR 2.3</v>
      </c>
      <c r="E315" s="51" t="s">
        <v>394</v>
      </c>
      <c r="F315" s="40" t="s">
        <v>342</v>
      </c>
      <c r="G315" s="40">
        <v>2.1</v>
      </c>
      <c r="H315" s="40" t="s">
        <v>437</v>
      </c>
    </row>
    <row r="316" spans="1:8" x14ac:dyDescent="0.25">
      <c r="A316" s="40">
        <v>2</v>
      </c>
      <c r="B316" s="40" t="s">
        <v>176</v>
      </c>
      <c r="C316" s="40">
        <v>2.2999999999999998</v>
      </c>
      <c r="D316" s="80" t="str">
        <f t="shared" si="28"/>
        <v>PR 2.3</v>
      </c>
      <c r="E316" s="51" t="s">
        <v>394</v>
      </c>
      <c r="F316" s="40" t="s">
        <v>342</v>
      </c>
      <c r="G316" s="40">
        <v>5.0999999999999996</v>
      </c>
      <c r="H316" s="40">
        <v>5</v>
      </c>
    </row>
    <row r="317" spans="1:8" x14ac:dyDescent="0.25">
      <c r="A317" s="40">
        <v>2</v>
      </c>
      <c r="B317" s="40" t="s">
        <v>176</v>
      </c>
      <c r="C317" s="40">
        <v>2.2999999999999998</v>
      </c>
      <c r="D317" s="80" t="str">
        <f t="shared" si="28"/>
        <v>PR 2.3</v>
      </c>
      <c r="E317" s="51" t="s">
        <v>394</v>
      </c>
      <c r="F317" s="40" t="s">
        <v>363</v>
      </c>
      <c r="G317" s="40">
        <v>1.1000000000000001</v>
      </c>
      <c r="H317" s="40">
        <v>1</v>
      </c>
    </row>
    <row r="318" spans="1:8" x14ac:dyDescent="0.25">
      <c r="A318" s="40">
        <v>2</v>
      </c>
      <c r="B318" s="40" t="s">
        <v>176</v>
      </c>
      <c r="C318" s="40">
        <v>2.4</v>
      </c>
      <c r="D318" s="80" t="str">
        <f t="shared" si="28"/>
        <v>PR 2.4</v>
      </c>
      <c r="E318" s="51" t="s">
        <v>394</v>
      </c>
      <c r="F318" s="40" t="s">
        <v>342</v>
      </c>
      <c r="G318" s="40">
        <v>2.1</v>
      </c>
      <c r="H318" s="40">
        <v>4</v>
      </c>
    </row>
    <row r="319" spans="1:8" x14ac:dyDescent="0.25">
      <c r="A319" s="40">
        <v>3</v>
      </c>
      <c r="B319" s="40" t="s">
        <v>176</v>
      </c>
      <c r="C319" s="40">
        <v>3.1</v>
      </c>
      <c r="D319" s="80" t="str">
        <f t="shared" si="28"/>
        <v>PR 3.1</v>
      </c>
      <c r="E319" s="51"/>
      <c r="F319" s="40"/>
      <c r="G319" s="40"/>
      <c r="H319" s="40"/>
    </row>
    <row r="320" spans="1:8" x14ac:dyDescent="0.25">
      <c r="A320" s="40">
        <v>1</v>
      </c>
      <c r="B320" s="40" t="s">
        <v>241</v>
      </c>
      <c r="C320" s="40">
        <v>1.1000000000000001</v>
      </c>
      <c r="D320" s="80" t="str">
        <f t="shared" si="28"/>
        <v>RDM 1.1</v>
      </c>
      <c r="E320" s="51"/>
      <c r="F320" s="40"/>
      <c r="G320" s="40"/>
      <c r="H320" s="40"/>
    </row>
    <row r="321" spans="1:8" x14ac:dyDescent="0.25">
      <c r="A321" s="40">
        <v>2</v>
      </c>
      <c r="B321" s="40" t="s">
        <v>241</v>
      </c>
      <c r="C321" s="40">
        <v>2.1</v>
      </c>
      <c r="D321" s="80" t="str">
        <f t="shared" si="28"/>
        <v>RDM 2.1</v>
      </c>
      <c r="E321" s="51" t="s">
        <v>412</v>
      </c>
      <c r="F321" s="40" t="s">
        <v>321</v>
      </c>
      <c r="G321" s="40">
        <v>3.1</v>
      </c>
      <c r="H321" s="40">
        <v>4</v>
      </c>
    </row>
    <row r="322" spans="1:8" x14ac:dyDescent="0.25">
      <c r="A322" s="40">
        <v>2</v>
      </c>
      <c r="B322" s="40" t="s">
        <v>241</v>
      </c>
      <c r="C322" s="40">
        <v>2.2000000000000002</v>
      </c>
      <c r="D322" s="80" t="str">
        <f t="shared" si="28"/>
        <v>RDM 2.2</v>
      </c>
      <c r="E322" s="51"/>
      <c r="F322" s="40"/>
      <c r="G322" s="40"/>
      <c r="H322" s="40"/>
    </row>
    <row r="323" spans="1:8" x14ac:dyDescent="0.25">
      <c r="A323" s="40">
        <v>2</v>
      </c>
      <c r="B323" s="40" t="s">
        <v>241</v>
      </c>
      <c r="C323" s="40">
        <v>2.2999999999999998</v>
      </c>
      <c r="D323" s="80" t="str">
        <f t="shared" ref="D323:D386" si="29">CONCATENATE(B323," ",C323)</f>
        <v>RDM 2.3</v>
      </c>
      <c r="E323" s="51"/>
      <c r="F323" s="40"/>
      <c r="G323" s="40"/>
      <c r="H323" s="40"/>
    </row>
    <row r="324" spans="1:8" x14ac:dyDescent="0.25">
      <c r="A324" s="40">
        <v>2</v>
      </c>
      <c r="B324" s="40" t="s">
        <v>241</v>
      </c>
      <c r="C324" s="40">
        <v>2.4</v>
      </c>
      <c r="D324" s="80" t="str">
        <f t="shared" si="29"/>
        <v>RDM 2.4</v>
      </c>
      <c r="E324" s="51" t="s">
        <v>394</v>
      </c>
      <c r="F324" s="40" t="s">
        <v>342</v>
      </c>
      <c r="G324" s="40">
        <v>5.0999999999999996</v>
      </c>
      <c r="H324" s="40">
        <v>4</v>
      </c>
    </row>
    <row r="325" spans="1:8" x14ac:dyDescent="0.25">
      <c r="A325" s="40">
        <v>2</v>
      </c>
      <c r="B325" s="40" t="s">
        <v>241</v>
      </c>
      <c r="C325" s="40">
        <v>2.4</v>
      </c>
      <c r="D325" s="80" t="str">
        <f t="shared" si="29"/>
        <v>RDM 2.4</v>
      </c>
      <c r="E325" s="51"/>
      <c r="F325" s="40"/>
      <c r="G325" s="40"/>
      <c r="H325" s="40"/>
    </row>
    <row r="326" spans="1:8" x14ac:dyDescent="0.25">
      <c r="A326" s="40">
        <v>2</v>
      </c>
      <c r="B326" s="40" t="s">
        <v>241</v>
      </c>
      <c r="C326" s="40">
        <v>2.5</v>
      </c>
      <c r="D326" s="80" t="str">
        <f t="shared" si="29"/>
        <v>RDM 2.5</v>
      </c>
      <c r="E326" s="51"/>
      <c r="F326" s="40"/>
      <c r="G326" s="40"/>
      <c r="H326" s="40"/>
    </row>
    <row r="327" spans="1:8" x14ac:dyDescent="0.25">
      <c r="A327" s="40">
        <v>3</v>
      </c>
      <c r="B327" s="40" t="s">
        <v>241</v>
      </c>
      <c r="C327" s="40">
        <v>3.1</v>
      </c>
      <c r="D327" s="80" t="str">
        <f t="shared" si="29"/>
        <v>RDM 3.1</v>
      </c>
      <c r="E327" s="51" t="s">
        <v>394</v>
      </c>
      <c r="F327" s="40" t="s">
        <v>321</v>
      </c>
      <c r="G327" s="40">
        <v>4.0999999999999996</v>
      </c>
      <c r="H327" s="40">
        <v>4</v>
      </c>
    </row>
    <row r="328" spans="1:8" x14ac:dyDescent="0.25">
      <c r="A328" s="40">
        <v>3</v>
      </c>
      <c r="B328" s="40" t="s">
        <v>241</v>
      </c>
      <c r="C328" s="40">
        <v>3.1</v>
      </c>
      <c r="D328" s="80" t="str">
        <f t="shared" si="29"/>
        <v>RDM 3.1</v>
      </c>
      <c r="E328" s="51" t="s">
        <v>394</v>
      </c>
      <c r="F328" s="40" t="s">
        <v>342</v>
      </c>
      <c r="G328" s="40">
        <v>4.0999999999999996</v>
      </c>
      <c r="H328" s="40">
        <v>6</v>
      </c>
    </row>
    <row r="329" spans="1:8" x14ac:dyDescent="0.25">
      <c r="A329" s="40">
        <v>3</v>
      </c>
      <c r="B329" s="40" t="s">
        <v>241</v>
      </c>
      <c r="C329" s="40">
        <v>3.1</v>
      </c>
      <c r="D329" s="80" t="str">
        <f t="shared" si="29"/>
        <v>RDM 3.1</v>
      </c>
      <c r="E329" s="51" t="s">
        <v>394</v>
      </c>
      <c r="F329" s="40" t="s">
        <v>342</v>
      </c>
      <c r="G329" s="40">
        <v>4.2</v>
      </c>
      <c r="H329" s="40">
        <v>4</v>
      </c>
    </row>
    <row r="330" spans="1:8" x14ac:dyDescent="0.25">
      <c r="A330" s="40">
        <v>3</v>
      </c>
      <c r="B330" s="40" t="s">
        <v>241</v>
      </c>
      <c r="C330" s="40">
        <v>3.1</v>
      </c>
      <c r="D330" s="80" t="str">
        <f t="shared" si="29"/>
        <v>RDM 3.1</v>
      </c>
      <c r="E330" s="51" t="s">
        <v>412</v>
      </c>
      <c r="F330" s="40" t="s">
        <v>484</v>
      </c>
      <c r="G330" s="40">
        <v>1.1000000000000001</v>
      </c>
      <c r="H330" s="40">
        <v>3</v>
      </c>
    </row>
    <row r="331" spans="1:8" x14ac:dyDescent="0.25">
      <c r="A331" s="40">
        <v>3</v>
      </c>
      <c r="B331" s="40" t="s">
        <v>241</v>
      </c>
      <c r="C331" s="40">
        <v>3.2</v>
      </c>
      <c r="D331" s="80" t="str">
        <f t="shared" si="29"/>
        <v>RDM 3.2</v>
      </c>
      <c r="E331" s="51" t="s">
        <v>394</v>
      </c>
      <c r="F331" s="40" t="s">
        <v>321</v>
      </c>
      <c r="G331" s="40">
        <v>4.0999999999999996</v>
      </c>
      <c r="H331" s="40" t="s">
        <v>437</v>
      </c>
    </row>
    <row r="332" spans="1:8" x14ac:dyDescent="0.25">
      <c r="A332" s="40">
        <v>3</v>
      </c>
      <c r="B332" s="40" t="s">
        <v>241</v>
      </c>
      <c r="C332" s="40">
        <v>3.3</v>
      </c>
      <c r="D332" s="80" t="str">
        <f t="shared" si="29"/>
        <v>RDM 3.3</v>
      </c>
      <c r="E332" s="51" t="s">
        <v>412</v>
      </c>
      <c r="F332" s="40" t="s">
        <v>321</v>
      </c>
      <c r="G332" s="40">
        <v>3.3</v>
      </c>
      <c r="H332" s="40">
        <v>4</v>
      </c>
    </row>
    <row r="333" spans="1:8" x14ac:dyDescent="0.25">
      <c r="A333" s="40">
        <v>3</v>
      </c>
      <c r="B333" s="40" t="s">
        <v>241</v>
      </c>
      <c r="C333" s="40">
        <v>3.4</v>
      </c>
      <c r="D333" s="80" t="str">
        <f t="shared" si="29"/>
        <v>RDM 3.4</v>
      </c>
      <c r="E333" s="51" t="s">
        <v>394</v>
      </c>
      <c r="F333" s="40" t="s">
        <v>342</v>
      </c>
      <c r="G333" s="40">
        <v>4.2</v>
      </c>
      <c r="H333" s="40">
        <v>4</v>
      </c>
    </row>
    <row r="334" spans="1:8" x14ac:dyDescent="0.25">
      <c r="A334" s="40">
        <v>3</v>
      </c>
      <c r="B334" s="40" t="s">
        <v>241</v>
      </c>
      <c r="C334" s="40">
        <v>3.5</v>
      </c>
      <c r="D334" s="80" t="str">
        <f t="shared" si="29"/>
        <v>RDM 3.5</v>
      </c>
      <c r="E334" s="51" t="s">
        <v>412</v>
      </c>
      <c r="F334" s="40" t="s">
        <v>321</v>
      </c>
      <c r="G334" s="40">
        <v>4.0999999999999996</v>
      </c>
      <c r="H334" s="40">
        <v>3</v>
      </c>
    </row>
    <row r="335" spans="1:8" x14ac:dyDescent="0.25">
      <c r="A335" s="40">
        <v>3</v>
      </c>
      <c r="B335" s="40" t="s">
        <v>241</v>
      </c>
      <c r="C335" s="40">
        <v>3.6</v>
      </c>
      <c r="D335" s="80" t="str">
        <f t="shared" si="29"/>
        <v>RDM 3.6</v>
      </c>
      <c r="E335" s="51" t="s">
        <v>394</v>
      </c>
      <c r="F335" s="40" t="s">
        <v>321</v>
      </c>
      <c r="G335" s="40">
        <v>1.1000000000000001</v>
      </c>
      <c r="H335" s="40">
        <v>4</v>
      </c>
    </row>
    <row r="336" spans="1:8" x14ac:dyDescent="0.25">
      <c r="A336" s="40">
        <v>3</v>
      </c>
      <c r="B336" s="40" t="s">
        <v>241</v>
      </c>
      <c r="C336" s="40">
        <v>3.7</v>
      </c>
      <c r="D336" s="80" t="str">
        <f t="shared" si="29"/>
        <v>RDM 3.7</v>
      </c>
      <c r="E336" s="51"/>
      <c r="F336" s="40"/>
      <c r="G336" s="40"/>
      <c r="H336" s="40"/>
    </row>
    <row r="337" spans="1:8" x14ac:dyDescent="0.25">
      <c r="A337" s="40">
        <v>1</v>
      </c>
      <c r="B337" s="40" t="s">
        <v>255</v>
      </c>
      <c r="C337" s="40">
        <v>1.1000000000000001</v>
      </c>
      <c r="D337" s="80" t="str">
        <f t="shared" si="29"/>
        <v>RSK 1.1</v>
      </c>
      <c r="E337" s="51" t="s">
        <v>394</v>
      </c>
      <c r="F337" s="40" t="s">
        <v>321</v>
      </c>
      <c r="G337" s="40">
        <v>1.2</v>
      </c>
      <c r="H337" s="40">
        <v>3</v>
      </c>
    </row>
    <row r="338" spans="1:8" x14ac:dyDescent="0.25">
      <c r="A338" s="40">
        <v>1</v>
      </c>
      <c r="B338" s="40" t="s">
        <v>255</v>
      </c>
      <c r="C338" s="40">
        <v>1.1000000000000001</v>
      </c>
      <c r="D338" s="80" t="str">
        <f t="shared" si="29"/>
        <v>RSK 1.1</v>
      </c>
      <c r="E338" s="51" t="s">
        <v>394</v>
      </c>
      <c r="F338" s="40" t="s">
        <v>342</v>
      </c>
      <c r="G338" s="40">
        <v>1.1000000000000001</v>
      </c>
      <c r="H338" s="40">
        <v>2</v>
      </c>
    </row>
    <row r="339" spans="1:8" x14ac:dyDescent="0.25">
      <c r="A339" s="40"/>
      <c r="B339" s="40" t="s">
        <v>255</v>
      </c>
      <c r="C339" s="40">
        <v>2.1</v>
      </c>
      <c r="D339" s="80" t="str">
        <f t="shared" si="29"/>
        <v>RSK 2.1</v>
      </c>
      <c r="E339" s="51" t="s">
        <v>394</v>
      </c>
      <c r="F339" s="40" t="s">
        <v>321</v>
      </c>
      <c r="G339" s="40">
        <v>1.2</v>
      </c>
      <c r="H339" s="40">
        <v>3</v>
      </c>
    </row>
    <row r="340" spans="1:8" x14ac:dyDescent="0.25">
      <c r="A340" s="40">
        <v>2</v>
      </c>
      <c r="B340" s="40" t="s">
        <v>255</v>
      </c>
      <c r="C340" s="40">
        <v>2.1</v>
      </c>
      <c r="D340" s="80" t="str">
        <f t="shared" si="29"/>
        <v>RSK 2.1</v>
      </c>
      <c r="E340" s="51" t="s">
        <v>394</v>
      </c>
      <c r="F340" s="40" t="s">
        <v>363</v>
      </c>
      <c r="G340" s="40">
        <v>2.1</v>
      </c>
      <c r="H340" s="40">
        <v>2</v>
      </c>
    </row>
    <row r="341" spans="1:8" x14ac:dyDescent="0.25">
      <c r="A341" s="40">
        <v>2</v>
      </c>
      <c r="B341" s="40" t="s">
        <v>255</v>
      </c>
      <c r="C341" s="40">
        <v>2.2000000000000002</v>
      </c>
      <c r="D341" s="80" t="str">
        <f t="shared" si="29"/>
        <v>RSK 2.2</v>
      </c>
      <c r="E341" s="51" t="s">
        <v>394</v>
      </c>
      <c r="F341" s="40" t="s">
        <v>321</v>
      </c>
      <c r="G341" s="40">
        <v>2.2999999999999998</v>
      </c>
      <c r="H341" s="40">
        <v>2</v>
      </c>
    </row>
    <row r="342" spans="1:8" x14ac:dyDescent="0.25">
      <c r="A342" s="40">
        <v>2</v>
      </c>
      <c r="B342" s="40" t="s">
        <v>255</v>
      </c>
      <c r="C342" s="40">
        <v>2.2000000000000002</v>
      </c>
      <c r="D342" s="80" t="str">
        <f t="shared" si="29"/>
        <v>RSK 2.2</v>
      </c>
      <c r="E342" s="51" t="s">
        <v>394</v>
      </c>
      <c r="F342" s="40" t="s">
        <v>342</v>
      </c>
      <c r="G342" s="40">
        <v>1.2</v>
      </c>
      <c r="H342" s="40">
        <v>1</v>
      </c>
    </row>
    <row r="343" spans="1:8" x14ac:dyDescent="0.25">
      <c r="A343" s="40">
        <v>2</v>
      </c>
      <c r="B343" s="40" t="s">
        <v>255</v>
      </c>
      <c r="C343" s="40">
        <v>2.2000000000000002</v>
      </c>
      <c r="D343" s="80" t="str">
        <f t="shared" si="29"/>
        <v>RSK 2.2</v>
      </c>
      <c r="E343" s="51" t="s">
        <v>394</v>
      </c>
      <c r="F343" s="40" t="s">
        <v>363</v>
      </c>
      <c r="G343" s="40">
        <v>2.2000000000000002</v>
      </c>
      <c r="H343" s="40" t="s">
        <v>435</v>
      </c>
    </row>
    <row r="344" spans="1:8" x14ac:dyDescent="0.25">
      <c r="A344" s="40">
        <v>2</v>
      </c>
      <c r="B344" s="40" t="s">
        <v>255</v>
      </c>
      <c r="C344" s="40">
        <v>2.2000000000000002</v>
      </c>
      <c r="D344" s="80" t="str">
        <f t="shared" si="29"/>
        <v>RSK 2.2</v>
      </c>
      <c r="E344" s="51" t="s">
        <v>412</v>
      </c>
      <c r="F344" s="40" t="s">
        <v>321</v>
      </c>
      <c r="G344" s="40">
        <v>1.3</v>
      </c>
      <c r="H344" s="40">
        <v>5</v>
      </c>
    </row>
    <row r="345" spans="1:8" x14ac:dyDescent="0.25">
      <c r="A345" s="40">
        <v>3</v>
      </c>
      <c r="B345" s="40" t="s">
        <v>255</v>
      </c>
      <c r="C345" s="40">
        <v>3.1</v>
      </c>
      <c r="D345" s="80" t="str">
        <f t="shared" si="29"/>
        <v>RSK 3.1</v>
      </c>
      <c r="E345" s="51" t="s">
        <v>394</v>
      </c>
      <c r="F345" s="40" t="s">
        <v>342</v>
      </c>
      <c r="G345" s="40">
        <v>1.1000000000000001</v>
      </c>
      <c r="H345" s="40">
        <v>4</v>
      </c>
    </row>
    <row r="346" spans="1:8" x14ac:dyDescent="0.25">
      <c r="A346" s="40">
        <v>3</v>
      </c>
      <c r="B346" s="40" t="s">
        <v>255</v>
      </c>
      <c r="C346" s="40">
        <v>3.3</v>
      </c>
      <c r="D346" s="80" t="str">
        <f t="shared" si="29"/>
        <v>RSK 3.3</v>
      </c>
      <c r="E346" s="51" t="s">
        <v>394</v>
      </c>
      <c r="F346" s="40" t="s">
        <v>342</v>
      </c>
      <c r="G346" s="40">
        <v>1.2</v>
      </c>
      <c r="H346" s="40">
        <v>1</v>
      </c>
    </row>
    <row r="347" spans="1:8" x14ac:dyDescent="0.25">
      <c r="A347" s="40">
        <v>3</v>
      </c>
      <c r="B347" s="40" t="s">
        <v>255</v>
      </c>
      <c r="C347" s="40">
        <v>3.3</v>
      </c>
      <c r="D347" s="80" t="str">
        <f t="shared" si="29"/>
        <v>RSK 3.3</v>
      </c>
      <c r="E347" s="51" t="s">
        <v>394</v>
      </c>
      <c r="F347" s="40" t="s">
        <v>342</v>
      </c>
      <c r="G347" s="40">
        <v>2.1</v>
      </c>
      <c r="H347" s="40" t="s">
        <v>470</v>
      </c>
    </row>
    <row r="348" spans="1:8" x14ac:dyDescent="0.25">
      <c r="A348" s="40">
        <v>3</v>
      </c>
      <c r="B348" s="40" t="s">
        <v>255</v>
      </c>
      <c r="C348" s="40">
        <v>3.4</v>
      </c>
      <c r="D348" s="80" t="str">
        <f t="shared" si="29"/>
        <v>RSK 3.4</v>
      </c>
      <c r="E348" s="51" t="s">
        <v>394</v>
      </c>
      <c r="F348" s="40" t="s">
        <v>342</v>
      </c>
      <c r="G348" s="40">
        <v>1.2</v>
      </c>
      <c r="H348" s="40">
        <v>1</v>
      </c>
    </row>
    <row r="349" spans="1:8" x14ac:dyDescent="0.25">
      <c r="A349" s="40">
        <v>3</v>
      </c>
      <c r="B349" s="40" t="s">
        <v>255</v>
      </c>
      <c r="C349" s="40">
        <v>3.4</v>
      </c>
      <c r="D349" s="80" t="str">
        <f t="shared" si="29"/>
        <v>RSK 3.4</v>
      </c>
      <c r="E349" s="51" t="s">
        <v>394</v>
      </c>
      <c r="F349" s="40" t="s">
        <v>363</v>
      </c>
      <c r="G349" s="40">
        <v>2.1</v>
      </c>
      <c r="H349" s="40">
        <v>2</v>
      </c>
    </row>
    <row r="350" spans="1:8" x14ac:dyDescent="0.25">
      <c r="A350" s="40">
        <v>3</v>
      </c>
      <c r="B350" s="40" t="s">
        <v>255</v>
      </c>
      <c r="C350" s="40">
        <v>3.4</v>
      </c>
      <c r="D350" s="80" t="str">
        <f t="shared" si="29"/>
        <v>RSK 3.4</v>
      </c>
      <c r="E350" s="51" t="s">
        <v>394</v>
      </c>
      <c r="F350" s="40" t="s">
        <v>363</v>
      </c>
      <c r="G350" s="40">
        <v>2.2000000000000002</v>
      </c>
      <c r="H350" s="40">
        <v>5</v>
      </c>
    </row>
    <row r="351" spans="1:8" x14ac:dyDescent="0.25">
      <c r="A351" s="40">
        <v>3</v>
      </c>
      <c r="B351" s="40" t="s">
        <v>255</v>
      </c>
      <c r="C351" s="40">
        <v>3.5</v>
      </c>
      <c r="D351" s="80" t="str">
        <f t="shared" si="29"/>
        <v>RSK 3.5</v>
      </c>
      <c r="E351" s="51" t="s">
        <v>394</v>
      </c>
      <c r="F351" s="40" t="s">
        <v>321</v>
      </c>
      <c r="G351" s="40">
        <v>2.2999999999999998</v>
      </c>
      <c r="H351" s="40">
        <v>2</v>
      </c>
    </row>
    <row r="352" spans="1:8" x14ac:dyDescent="0.25">
      <c r="A352" s="40">
        <v>3</v>
      </c>
      <c r="B352" s="40" t="s">
        <v>255</v>
      </c>
      <c r="C352" s="40">
        <v>3.5</v>
      </c>
      <c r="D352" s="80" t="str">
        <f t="shared" si="29"/>
        <v>RSK 3.5</v>
      </c>
      <c r="E352" s="51" t="s">
        <v>394</v>
      </c>
      <c r="F352" s="40" t="s">
        <v>342</v>
      </c>
      <c r="G352" s="40">
        <v>1.2</v>
      </c>
      <c r="H352" s="40">
        <v>2</v>
      </c>
    </row>
    <row r="353" spans="1:8" x14ac:dyDescent="0.25">
      <c r="A353" s="40">
        <v>1</v>
      </c>
      <c r="B353" s="40" t="s">
        <v>279</v>
      </c>
      <c r="C353" s="40">
        <v>1.1000000000000001</v>
      </c>
      <c r="D353" s="80" t="str">
        <f t="shared" si="29"/>
        <v>SAM 1.1</v>
      </c>
      <c r="E353" s="51" t="s">
        <v>394</v>
      </c>
      <c r="F353" s="40" t="s">
        <v>342</v>
      </c>
      <c r="G353" s="40">
        <v>4.0999999999999996</v>
      </c>
      <c r="H353" s="40">
        <v>5</v>
      </c>
    </row>
    <row r="354" spans="1:8" x14ac:dyDescent="0.25">
      <c r="A354" s="40">
        <v>1</v>
      </c>
      <c r="B354" s="40" t="s">
        <v>279</v>
      </c>
      <c r="C354" s="40">
        <v>1.2</v>
      </c>
      <c r="D354" s="80" t="str">
        <f t="shared" si="29"/>
        <v>SAM 1.2</v>
      </c>
      <c r="E354" s="51"/>
      <c r="F354" s="40"/>
      <c r="G354" s="40"/>
      <c r="H354" s="40"/>
    </row>
    <row r="355" spans="1:8" x14ac:dyDescent="0.25">
      <c r="A355" s="40">
        <v>1</v>
      </c>
      <c r="B355" s="40" t="s">
        <v>279</v>
      </c>
      <c r="C355" s="40">
        <v>1.3</v>
      </c>
      <c r="D355" s="80" t="str">
        <f t="shared" si="29"/>
        <v>SAM 1.3</v>
      </c>
      <c r="E355" s="51"/>
      <c r="F355" s="40"/>
      <c r="G355" s="40"/>
      <c r="H355" s="40"/>
    </row>
    <row r="356" spans="1:8" x14ac:dyDescent="0.25">
      <c r="A356" s="40">
        <v>1</v>
      </c>
      <c r="B356" s="40" t="s">
        <v>279</v>
      </c>
      <c r="C356" s="40">
        <v>1.4</v>
      </c>
      <c r="D356" s="80" t="str">
        <f t="shared" si="29"/>
        <v>SAM 1.4</v>
      </c>
      <c r="E356" s="51"/>
      <c r="F356" s="40"/>
      <c r="G356" s="40"/>
      <c r="H356" s="40"/>
    </row>
    <row r="357" spans="1:8" x14ac:dyDescent="0.25">
      <c r="A357" s="40">
        <v>2</v>
      </c>
      <c r="B357" s="40" t="s">
        <v>279</v>
      </c>
      <c r="C357" s="40">
        <v>2.1</v>
      </c>
      <c r="D357" s="80" t="str">
        <f t="shared" si="29"/>
        <v>SAM 2.1</v>
      </c>
      <c r="E357" s="51" t="s">
        <v>396</v>
      </c>
      <c r="F357" s="40" t="s">
        <v>321</v>
      </c>
      <c r="G357" s="40">
        <v>1.3</v>
      </c>
      <c r="H357" s="40"/>
    </row>
    <row r="358" spans="1:8" x14ac:dyDescent="0.25">
      <c r="A358" s="40">
        <v>2</v>
      </c>
      <c r="B358" s="40" t="s">
        <v>279</v>
      </c>
      <c r="C358" s="40">
        <v>2.1</v>
      </c>
      <c r="D358" s="80" t="str">
        <f t="shared" si="29"/>
        <v>SAM 2.1</v>
      </c>
      <c r="E358" s="51" t="s">
        <v>394</v>
      </c>
      <c r="F358" s="40" t="s">
        <v>342</v>
      </c>
      <c r="G358" s="40">
        <v>4.0999999999999996</v>
      </c>
      <c r="H358" s="40" t="s">
        <v>434</v>
      </c>
    </row>
    <row r="359" spans="1:8" x14ac:dyDescent="0.25">
      <c r="A359" s="40">
        <v>2</v>
      </c>
      <c r="B359" s="40" t="s">
        <v>279</v>
      </c>
      <c r="C359" s="40">
        <v>2.1</v>
      </c>
      <c r="D359" s="80" t="str">
        <f t="shared" si="29"/>
        <v>SAM 2.1</v>
      </c>
      <c r="E359" s="51" t="s">
        <v>394</v>
      </c>
      <c r="F359" s="40" t="s">
        <v>342</v>
      </c>
      <c r="G359" s="40">
        <v>4.4000000000000004</v>
      </c>
      <c r="H359" s="40">
        <v>3</v>
      </c>
    </row>
    <row r="360" spans="1:8" x14ac:dyDescent="0.25">
      <c r="A360" s="40">
        <v>2</v>
      </c>
      <c r="B360" s="40" t="s">
        <v>279</v>
      </c>
      <c r="C360" s="40">
        <v>2.2000000000000002</v>
      </c>
      <c r="D360" s="80" t="str">
        <f t="shared" si="29"/>
        <v>SAM 2.2</v>
      </c>
      <c r="E360" s="51" t="s">
        <v>396</v>
      </c>
      <c r="F360" s="40" t="s">
        <v>321</v>
      </c>
      <c r="G360" s="40">
        <v>1.3</v>
      </c>
      <c r="H360" s="40"/>
    </row>
    <row r="361" spans="1:8" x14ac:dyDescent="0.25">
      <c r="A361" s="40">
        <v>2</v>
      </c>
      <c r="B361" s="40" t="s">
        <v>279</v>
      </c>
      <c r="C361" s="40">
        <v>2.2000000000000002</v>
      </c>
      <c r="D361" s="80" t="str">
        <f t="shared" si="29"/>
        <v>SAM 2.2</v>
      </c>
      <c r="E361" s="51" t="s">
        <v>394</v>
      </c>
      <c r="F361" s="40" t="s">
        <v>342</v>
      </c>
      <c r="G361" s="40">
        <v>4.4000000000000004</v>
      </c>
      <c r="H361" s="40">
        <v>1</v>
      </c>
    </row>
    <row r="362" spans="1:8" x14ac:dyDescent="0.25">
      <c r="A362" s="40">
        <v>2</v>
      </c>
      <c r="B362" s="40" t="s">
        <v>279</v>
      </c>
      <c r="C362" s="40">
        <v>2.2999999999999998</v>
      </c>
      <c r="D362" s="80" t="str">
        <f t="shared" si="29"/>
        <v>SAM 2.3</v>
      </c>
      <c r="E362" s="51"/>
      <c r="F362" s="40"/>
      <c r="G362" s="40"/>
      <c r="H362" s="40"/>
    </row>
    <row r="363" spans="1:8" x14ac:dyDescent="0.25">
      <c r="A363" s="40">
        <v>2</v>
      </c>
      <c r="B363" s="40" t="s">
        <v>279</v>
      </c>
      <c r="C363" s="40">
        <v>2.4</v>
      </c>
      <c r="D363" s="80" t="str">
        <f t="shared" si="29"/>
        <v>SAM 2.4</v>
      </c>
      <c r="E363" s="51"/>
      <c r="F363" s="40"/>
      <c r="G363" s="40"/>
      <c r="H363" s="40"/>
    </row>
    <row r="364" spans="1:8" x14ac:dyDescent="0.25">
      <c r="A364" s="40">
        <v>2</v>
      </c>
      <c r="B364" s="40" t="s">
        <v>279</v>
      </c>
      <c r="C364" s="40">
        <v>2.5</v>
      </c>
      <c r="D364" s="80" t="str">
        <f t="shared" si="29"/>
        <v>SAM 2.5</v>
      </c>
      <c r="E364" s="51"/>
      <c r="F364" s="40"/>
      <c r="G364" s="40"/>
      <c r="H364" s="40"/>
    </row>
    <row r="365" spans="1:8" x14ac:dyDescent="0.25">
      <c r="A365" s="40">
        <v>3</v>
      </c>
      <c r="B365" s="40" t="s">
        <v>279</v>
      </c>
      <c r="C365" s="40">
        <v>3.1</v>
      </c>
      <c r="D365" s="80" t="str">
        <f t="shared" si="29"/>
        <v>SAM 3.1</v>
      </c>
      <c r="E365" s="51" t="s">
        <v>394</v>
      </c>
      <c r="F365" s="40" t="s">
        <v>321</v>
      </c>
      <c r="G365" s="40">
        <v>1.3</v>
      </c>
      <c r="H365" s="40" t="s">
        <v>439</v>
      </c>
    </row>
    <row r="366" spans="1:8" x14ac:dyDescent="0.25">
      <c r="A366" s="40">
        <v>3</v>
      </c>
      <c r="B366" s="40" t="s">
        <v>279</v>
      </c>
      <c r="C366" s="40">
        <v>3.1</v>
      </c>
      <c r="D366" s="80" t="str">
        <f t="shared" si="29"/>
        <v>SAM 3.1</v>
      </c>
      <c r="E366" s="51" t="s">
        <v>394</v>
      </c>
      <c r="F366" s="40" t="s">
        <v>342</v>
      </c>
      <c r="G366" s="40">
        <v>4.4000000000000004</v>
      </c>
      <c r="H366" s="40">
        <v>1</v>
      </c>
    </row>
    <row r="367" spans="1:8" x14ac:dyDescent="0.25">
      <c r="A367" s="40">
        <v>3</v>
      </c>
      <c r="B367" s="40" t="s">
        <v>279</v>
      </c>
      <c r="C367" s="40">
        <v>3.2</v>
      </c>
      <c r="D367" s="80" t="str">
        <f t="shared" si="29"/>
        <v>SAM 3.2</v>
      </c>
      <c r="E367" s="51" t="s">
        <v>394</v>
      </c>
      <c r="F367" s="40" t="s">
        <v>342</v>
      </c>
      <c r="G367" s="40">
        <v>4.4000000000000004</v>
      </c>
      <c r="H367" s="40" t="s">
        <v>473</v>
      </c>
    </row>
    <row r="368" spans="1:8" x14ac:dyDescent="0.25">
      <c r="A368" s="40">
        <v>4</v>
      </c>
      <c r="B368" s="40" t="s">
        <v>279</v>
      </c>
      <c r="C368" s="40">
        <v>4.0999999999999996</v>
      </c>
      <c r="D368" s="80" t="str">
        <f t="shared" si="29"/>
        <v>SAM 4.1</v>
      </c>
      <c r="E368" s="51"/>
      <c r="F368" s="40"/>
      <c r="G368" s="40"/>
      <c r="H368" s="40"/>
    </row>
    <row r="369" spans="1:8" x14ac:dyDescent="0.25">
      <c r="A369" s="40">
        <v>1</v>
      </c>
      <c r="B369" s="40" t="s">
        <v>264</v>
      </c>
      <c r="C369" s="40">
        <v>1.1000000000000001</v>
      </c>
      <c r="D369" s="80" t="str">
        <f t="shared" si="29"/>
        <v>SDM 1.1</v>
      </c>
      <c r="E369" s="51"/>
      <c r="F369" s="40"/>
      <c r="G369" s="40"/>
      <c r="H369" s="40"/>
    </row>
    <row r="370" spans="1:8" x14ac:dyDescent="0.25">
      <c r="A370" s="40">
        <v>2</v>
      </c>
      <c r="B370" s="40" t="s">
        <v>264</v>
      </c>
      <c r="C370" s="40">
        <v>2.1</v>
      </c>
      <c r="D370" s="80" t="str">
        <f t="shared" si="29"/>
        <v>SDM 2.1</v>
      </c>
      <c r="E370" s="51" t="s">
        <v>394</v>
      </c>
      <c r="F370" s="40" t="s">
        <v>321</v>
      </c>
      <c r="G370" s="40">
        <v>1.3</v>
      </c>
      <c r="H370" s="40" t="s">
        <v>434</v>
      </c>
    </row>
    <row r="371" spans="1:8" x14ac:dyDescent="0.25">
      <c r="A371" s="40">
        <v>2</v>
      </c>
      <c r="B371" s="40" t="s">
        <v>264</v>
      </c>
      <c r="C371" s="40">
        <v>2.2000000000000002</v>
      </c>
      <c r="D371" s="80" t="str">
        <f t="shared" si="29"/>
        <v>SDM 2.2</v>
      </c>
      <c r="E371" s="51"/>
      <c r="F371" s="40"/>
      <c r="G371" s="40"/>
      <c r="H371" s="40"/>
    </row>
    <row r="372" spans="1:8" x14ac:dyDescent="0.25">
      <c r="A372" s="40">
        <v>2</v>
      </c>
      <c r="B372" s="40" t="s">
        <v>264</v>
      </c>
      <c r="C372" s="40">
        <v>2.2999999999999998</v>
      </c>
      <c r="D372" s="80" t="str">
        <f t="shared" si="29"/>
        <v>SDM 2.3</v>
      </c>
      <c r="E372" s="51"/>
      <c r="F372" s="40"/>
      <c r="G372" s="40"/>
      <c r="H372" s="40"/>
    </row>
    <row r="373" spans="1:8" x14ac:dyDescent="0.25">
      <c r="A373" s="40">
        <v>2</v>
      </c>
      <c r="B373" s="40" t="s">
        <v>264</v>
      </c>
      <c r="C373" s="40">
        <v>2.4</v>
      </c>
      <c r="D373" s="80" t="str">
        <f t="shared" si="29"/>
        <v>SDM 2.4</v>
      </c>
      <c r="E373" s="51"/>
      <c r="F373" s="40"/>
      <c r="G373" s="40"/>
      <c r="H373" s="40"/>
    </row>
    <row r="374" spans="1:8" x14ac:dyDescent="0.25">
      <c r="A374" s="40">
        <v>2</v>
      </c>
      <c r="B374" s="40" t="s">
        <v>264</v>
      </c>
      <c r="C374" s="40">
        <v>2.5</v>
      </c>
      <c r="D374" s="80" t="str">
        <f t="shared" si="29"/>
        <v>SDM 2.5</v>
      </c>
      <c r="E374" s="51"/>
      <c r="F374" s="40"/>
      <c r="G374" s="40"/>
      <c r="H374" s="40"/>
    </row>
    <row r="375" spans="1:8" x14ac:dyDescent="0.25">
      <c r="A375" s="40">
        <v>2</v>
      </c>
      <c r="B375" s="40" t="s">
        <v>264</v>
      </c>
      <c r="C375" s="40">
        <v>2.6</v>
      </c>
      <c r="D375" s="80" t="str">
        <f t="shared" si="29"/>
        <v>SDM 2.6</v>
      </c>
      <c r="E375" s="51"/>
      <c r="F375" s="40"/>
      <c r="G375" s="40"/>
      <c r="H375" s="40"/>
    </row>
    <row r="376" spans="1:8" x14ac:dyDescent="0.25">
      <c r="A376" s="40">
        <v>3</v>
      </c>
      <c r="B376" s="40" t="s">
        <v>264</v>
      </c>
      <c r="C376" s="40">
        <v>3.1</v>
      </c>
      <c r="D376" s="80" t="str">
        <f t="shared" si="29"/>
        <v>SDM 3.1</v>
      </c>
      <c r="E376" s="51"/>
      <c r="F376" s="40"/>
      <c r="G376" s="40"/>
      <c r="H376" s="40"/>
    </row>
    <row r="377" spans="1:8" x14ac:dyDescent="0.25">
      <c r="A377" s="40">
        <v>1</v>
      </c>
      <c r="B377" s="40" t="s">
        <v>273</v>
      </c>
      <c r="C377" s="40">
        <v>1.1000000000000001</v>
      </c>
      <c r="D377" s="80" t="str">
        <f t="shared" si="29"/>
        <v>STSM 1.1</v>
      </c>
      <c r="E377" s="51"/>
      <c r="F377" s="40"/>
      <c r="G377" s="40"/>
      <c r="H377" s="40"/>
    </row>
    <row r="378" spans="1:8" x14ac:dyDescent="0.25">
      <c r="A378" s="40">
        <v>2</v>
      </c>
      <c r="B378" s="40" t="s">
        <v>273</v>
      </c>
      <c r="C378" s="40">
        <v>2.1</v>
      </c>
      <c r="D378" s="80" t="str">
        <f t="shared" si="29"/>
        <v>STSM 2.1</v>
      </c>
      <c r="E378" s="51"/>
      <c r="F378" s="40"/>
      <c r="G378" s="40"/>
      <c r="H378" s="40"/>
    </row>
    <row r="379" spans="1:8" x14ac:dyDescent="0.25">
      <c r="A379" s="40">
        <v>2</v>
      </c>
      <c r="B379" s="40" t="s">
        <v>273</v>
      </c>
      <c r="C379" s="40">
        <v>2.2000000000000002</v>
      </c>
      <c r="D379" s="80" t="str">
        <f t="shared" si="29"/>
        <v>STSM 2.2</v>
      </c>
      <c r="E379" s="51"/>
      <c r="F379" s="40"/>
      <c r="G379" s="40"/>
      <c r="H379" s="40"/>
    </row>
    <row r="380" spans="1:8" x14ac:dyDescent="0.25">
      <c r="A380" s="40">
        <v>2</v>
      </c>
      <c r="B380" s="40" t="s">
        <v>273</v>
      </c>
      <c r="C380" s="40">
        <v>2.2999999999999998</v>
      </c>
      <c r="D380" s="80" t="str">
        <f t="shared" si="29"/>
        <v>STSM 2.3</v>
      </c>
      <c r="E380" s="51" t="s">
        <v>394</v>
      </c>
      <c r="F380" s="40" t="s">
        <v>342</v>
      </c>
      <c r="G380" s="40">
        <v>4.4000000000000004</v>
      </c>
      <c r="H380" s="40">
        <v>4</v>
      </c>
    </row>
    <row r="381" spans="1:8" x14ac:dyDescent="0.25">
      <c r="A381" s="40">
        <v>2</v>
      </c>
      <c r="B381" s="40" t="s">
        <v>273</v>
      </c>
      <c r="C381" s="40">
        <v>2.2999999999999998</v>
      </c>
      <c r="D381" s="80" t="str">
        <f t="shared" si="29"/>
        <v>STSM 2.3</v>
      </c>
      <c r="E381" s="51" t="s">
        <v>412</v>
      </c>
      <c r="F381" s="40" t="s">
        <v>337</v>
      </c>
      <c r="G381" s="40">
        <v>3.2</v>
      </c>
      <c r="H381" s="40" t="s">
        <v>434</v>
      </c>
    </row>
    <row r="382" spans="1:8" x14ac:dyDescent="0.25">
      <c r="A382" s="40">
        <v>3</v>
      </c>
      <c r="B382" s="40" t="s">
        <v>273</v>
      </c>
      <c r="C382" s="40">
        <v>3.1</v>
      </c>
      <c r="D382" s="80" t="str">
        <f t="shared" si="29"/>
        <v>STSM 3.1</v>
      </c>
      <c r="E382" s="51"/>
      <c r="F382" s="40"/>
      <c r="G382" s="40"/>
      <c r="H382" s="40"/>
    </row>
    <row r="383" spans="1:8" x14ac:dyDescent="0.25">
      <c r="A383" s="40">
        <v>1</v>
      </c>
      <c r="B383" s="40" t="s">
        <v>292</v>
      </c>
      <c r="C383" s="40">
        <v>1.1000000000000001</v>
      </c>
      <c r="D383" s="80" t="str">
        <f t="shared" si="29"/>
        <v>TS 1.1</v>
      </c>
      <c r="E383" s="51" t="s">
        <v>394</v>
      </c>
      <c r="F383" s="40" t="s">
        <v>342</v>
      </c>
      <c r="G383" s="40">
        <v>4.0999999999999996</v>
      </c>
      <c r="H383" s="40">
        <v>7</v>
      </c>
    </row>
    <row r="384" spans="1:8" x14ac:dyDescent="0.25">
      <c r="A384" s="40">
        <v>1</v>
      </c>
      <c r="B384" s="40" t="s">
        <v>292</v>
      </c>
      <c r="C384" s="40">
        <v>1.1000000000000001</v>
      </c>
      <c r="D384" s="80" t="str">
        <f t="shared" si="29"/>
        <v>TS 1.1</v>
      </c>
      <c r="E384" s="51" t="s">
        <v>412</v>
      </c>
      <c r="F384" s="40" t="s">
        <v>321</v>
      </c>
      <c r="G384" s="40">
        <v>4.2</v>
      </c>
      <c r="H384" s="40" t="s">
        <v>434</v>
      </c>
    </row>
    <row r="385" spans="1:8" x14ac:dyDescent="0.25">
      <c r="A385" s="40">
        <v>1</v>
      </c>
      <c r="B385" s="40" t="s">
        <v>292</v>
      </c>
      <c r="C385" s="40">
        <v>1.1000000000000001</v>
      </c>
      <c r="D385" s="80" t="str">
        <f t="shared" si="29"/>
        <v>TS 1.1</v>
      </c>
      <c r="E385" s="51" t="s">
        <v>412</v>
      </c>
      <c r="F385" s="40" t="s">
        <v>342</v>
      </c>
      <c r="G385" s="40">
        <v>4.2</v>
      </c>
      <c r="H385" s="40">
        <v>1</v>
      </c>
    </row>
    <row r="386" spans="1:8" x14ac:dyDescent="0.25">
      <c r="A386" s="40">
        <v>2</v>
      </c>
      <c r="B386" s="40" t="s">
        <v>292</v>
      </c>
      <c r="C386" s="40">
        <v>2.1</v>
      </c>
      <c r="D386" s="80" t="str">
        <f t="shared" si="29"/>
        <v>TS 2.1</v>
      </c>
      <c r="E386" s="51" t="s">
        <v>394</v>
      </c>
      <c r="F386" s="40" t="s">
        <v>321</v>
      </c>
      <c r="G386" s="40">
        <v>3.1</v>
      </c>
      <c r="H386" s="40">
        <v>1</v>
      </c>
    </row>
    <row r="387" spans="1:8" x14ac:dyDescent="0.25">
      <c r="A387" s="40">
        <v>2</v>
      </c>
      <c r="B387" s="40" t="s">
        <v>292</v>
      </c>
      <c r="C387" s="40">
        <v>2.1</v>
      </c>
      <c r="D387" s="80" t="str">
        <f t="shared" ref="D387:D441" si="30">CONCATENATE(B387," ",C387)</f>
        <v>TS 2.1</v>
      </c>
      <c r="E387" s="51" t="s">
        <v>412</v>
      </c>
      <c r="F387" s="40" t="s">
        <v>337</v>
      </c>
      <c r="G387" s="40">
        <v>1.1000000000000001</v>
      </c>
      <c r="H387" s="40">
        <v>6</v>
      </c>
    </row>
    <row r="388" spans="1:8" x14ac:dyDescent="0.25">
      <c r="A388" s="40">
        <v>2</v>
      </c>
      <c r="B388" s="40" t="s">
        <v>292</v>
      </c>
      <c r="C388" s="40">
        <v>2.2000000000000002</v>
      </c>
      <c r="D388" s="80" t="str">
        <f t="shared" si="30"/>
        <v>TS 2.2</v>
      </c>
      <c r="E388" s="51" t="s">
        <v>394</v>
      </c>
      <c r="F388" s="40" t="s">
        <v>363</v>
      </c>
      <c r="G388" s="40">
        <v>1.1000000000000001</v>
      </c>
      <c r="H388" s="40">
        <v>3</v>
      </c>
    </row>
    <row r="389" spans="1:8" x14ac:dyDescent="0.25">
      <c r="A389" s="40">
        <v>2</v>
      </c>
      <c r="B389" s="40" t="s">
        <v>292</v>
      </c>
      <c r="C389" s="40">
        <v>2.2000000000000002</v>
      </c>
      <c r="D389" s="80" t="str">
        <f t="shared" si="30"/>
        <v>TS 2.2</v>
      </c>
      <c r="E389" s="51" t="s">
        <v>394</v>
      </c>
      <c r="F389" s="40" t="s">
        <v>363</v>
      </c>
      <c r="G389" s="40">
        <v>3.4</v>
      </c>
      <c r="H389" s="40" t="s">
        <v>434</v>
      </c>
    </row>
    <row r="390" spans="1:8" x14ac:dyDescent="0.25">
      <c r="A390" s="40">
        <v>2</v>
      </c>
      <c r="B390" s="40" t="s">
        <v>292</v>
      </c>
      <c r="C390" s="40">
        <v>2.2000000000000002</v>
      </c>
      <c r="D390" s="80" t="str">
        <f t="shared" si="30"/>
        <v>TS 2.2</v>
      </c>
      <c r="E390" s="51" t="s">
        <v>412</v>
      </c>
      <c r="F390" s="40" t="s">
        <v>321</v>
      </c>
      <c r="G390" s="40">
        <v>3.3</v>
      </c>
      <c r="H390" s="40">
        <v>4</v>
      </c>
    </row>
    <row r="391" spans="1:8" x14ac:dyDescent="0.25">
      <c r="A391" s="40">
        <v>2</v>
      </c>
      <c r="B391" s="40" t="s">
        <v>292</v>
      </c>
      <c r="C391" s="40">
        <v>2.2999999999999998</v>
      </c>
      <c r="D391" s="80" t="str">
        <f t="shared" si="30"/>
        <v>TS 2.3</v>
      </c>
      <c r="E391" s="51" t="s">
        <v>394</v>
      </c>
      <c r="F391" s="40" t="s">
        <v>342</v>
      </c>
      <c r="G391" s="40">
        <v>2.1</v>
      </c>
      <c r="H391" s="40">
        <v>6</v>
      </c>
    </row>
    <row r="392" spans="1:8" x14ac:dyDescent="0.25">
      <c r="A392" s="40">
        <v>3</v>
      </c>
      <c r="B392" s="40" t="s">
        <v>292</v>
      </c>
      <c r="C392" s="40">
        <v>3.1</v>
      </c>
      <c r="D392" s="80" t="str">
        <f t="shared" si="30"/>
        <v>TS 3.1</v>
      </c>
      <c r="E392" s="51" t="s">
        <v>394</v>
      </c>
      <c r="F392" s="40" t="s">
        <v>342</v>
      </c>
      <c r="G392" s="40">
        <v>1.3</v>
      </c>
      <c r="H392" s="40">
        <v>2</v>
      </c>
    </row>
    <row r="393" spans="1:8" x14ac:dyDescent="0.25">
      <c r="A393" s="40">
        <v>3</v>
      </c>
      <c r="B393" s="40" t="s">
        <v>292</v>
      </c>
      <c r="C393" s="40">
        <v>3.1</v>
      </c>
      <c r="D393" s="80" t="str">
        <f t="shared" si="30"/>
        <v>TS 3.1</v>
      </c>
      <c r="E393" s="51" t="s">
        <v>412</v>
      </c>
      <c r="F393" s="40" t="s">
        <v>321</v>
      </c>
      <c r="G393" s="40">
        <v>1.2</v>
      </c>
      <c r="H393" s="40">
        <v>1</v>
      </c>
    </row>
    <row r="394" spans="1:8" x14ac:dyDescent="0.25">
      <c r="A394" s="39">
        <v>3</v>
      </c>
      <c r="B394" s="39" t="s">
        <v>292</v>
      </c>
      <c r="C394" s="39">
        <v>3.1</v>
      </c>
      <c r="D394" s="80" t="str">
        <f t="shared" si="30"/>
        <v>TS 3.1</v>
      </c>
      <c r="E394" s="51" t="s">
        <v>412</v>
      </c>
      <c r="F394" s="40" t="s">
        <v>342</v>
      </c>
      <c r="G394" s="40">
        <v>4.2</v>
      </c>
      <c r="H394" s="40">
        <v>2</v>
      </c>
    </row>
    <row r="395" spans="1:8" x14ac:dyDescent="0.25">
      <c r="A395" s="40">
        <v>3</v>
      </c>
      <c r="B395" s="40" t="s">
        <v>292</v>
      </c>
      <c r="C395" s="40">
        <v>3.2</v>
      </c>
      <c r="D395" s="80" t="str">
        <f t="shared" si="30"/>
        <v>TS 3.2</v>
      </c>
      <c r="E395" s="51" t="s">
        <v>394</v>
      </c>
      <c r="F395" s="40" t="s">
        <v>342</v>
      </c>
      <c r="G395" s="40">
        <v>6.1</v>
      </c>
      <c r="H395" s="40">
        <v>1</v>
      </c>
    </row>
    <row r="396" spans="1:8" x14ac:dyDescent="0.25">
      <c r="A396" s="40">
        <v>3</v>
      </c>
      <c r="B396" s="40" t="s">
        <v>292</v>
      </c>
      <c r="C396" s="40">
        <v>3.3</v>
      </c>
      <c r="D396" s="80" t="str">
        <f t="shared" si="30"/>
        <v>TS 3.3</v>
      </c>
      <c r="E396" s="51" t="s">
        <v>396</v>
      </c>
      <c r="F396" s="40" t="s">
        <v>342</v>
      </c>
      <c r="G396" s="40">
        <v>4.0999999999999996</v>
      </c>
      <c r="H396" s="40"/>
    </row>
    <row r="397" spans="1:8" x14ac:dyDescent="0.25">
      <c r="A397" s="40">
        <v>3</v>
      </c>
      <c r="B397" s="40" t="s">
        <v>292</v>
      </c>
      <c r="C397" s="40">
        <v>3.3</v>
      </c>
      <c r="D397" s="80" t="str">
        <f t="shared" si="30"/>
        <v>TS 3.3</v>
      </c>
      <c r="E397" s="51" t="s">
        <v>396</v>
      </c>
      <c r="F397" s="40" t="s">
        <v>342</v>
      </c>
      <c r="G397" s="40">
        <v>4.4000000000000004</v>
      </c>
      <c r="H397" s="40"/>
    </row>
    <row r="398" spans="1:8" x14ac:dyDescent="0.25">
      <c r="A398" s="40">
        <v>3</v>
      </c>
      <c r="B398" s="40" t="s">
        <v>292</v>
      </c>
      <c r="C398" s="40">
        <v>3.3</v>
      </c>
      <c r="D398" s="80" t="str">
        <f t="shared" si="30"/>
        <v>TS 3.3</v>
      </c>
      <c r="E398" s="51" t="s">
        <v>394</v>
      </c>
      <c r="F398" s="40" t="s">
        <v>321</v>
      </c>
      <c r="G398" s="40">
        <v>3.1</v>
      </c>
      <c r="H398" s="40">
        <v>2</v>
      </c>
    </row>
    <row r="399" spans="1:8" x14ac:dyDescent="0.25">
      <c r="A399" s="40">
        <v>3</v>
      </c>
      <c r="B399" s="40" t="s">
        <v>292</v>
      </c>
      <c r="C399" s="40">
        <v>3.3</v>
      </c>
      <c r="D399" s="80" t="str">
        <f t="shared" si="30"/>
        <v>TS 3.3</v>
      </c>
      <c r="E399" s="51" t="s">
        <v>412</v>
      </c>
      <c r="F399" s="40" t="s">
        <v>321</v>
      </c>
      <c r="G399" s="40">
        <v>3.1</v>
      </c>
      <c r="H399" s="40">
        <v>5</v>
      </c>
    </row>
    <row r="400" spans="1:8" x14ac:dyDescent="0.25">
      <c r="A400" s="40">
        <v>3</v>
      </c>
      <c r="B400" s="40" t="s">
        <v>292</v>
      </c>
      <c r="C400" s="40">
        <v>3.4</v>
      </c>
      <c r="D400" s="80" t="str">
        <f t="shared" si="30"/>
        <v>TS 3.4</v>
      </c>
      <c r="E400" s="51" t="s">
        <v>396</v>
      </c>
      <c r="F400" s="40" t="s">
        <v>342</v>
      </c>
      <c r="G400" s="40">
        <v>4.0999999999999996</v>
      </c>
      <c r="H400" s="40"/>
    </row>
    <row r="401" spans="1:8" x14ac:dyDescent="0.25">
      <c r="A401" s="40">
        <v>3</v>
      </c>
      <c r="B401" s="40" t="s">
        <v>292</v>
      </c>
      <c r="C401" s="40">
        <v>3.4</v>
      </c>
      <c r="D401" s="80" t="str">
        <f t="shared" si="30"/>
        <v>TS 3.4</v>
      </c>
      <c r="E401" s="51" t="s">
        <v>394</v>
      </c>
      <c r="F401" s="40" t="s">
        <v>342</v>
      </c>
      <c r="G401" s="40">
        <v>6.1</v>
      </c>
      <c r="H401" s="40">
        <v>1</v>
      </c>
    </row>
    <row r="402" spans="1:8" x14ac:dyDescent="0.25">
      <c r="A402" s="40">
        <v>3</v>
      </c>
      <c r="B402" s="40" t="s">
        <v>292</v>
      </c>
      <c r="C402" s="40">
        <v>3.5</v>
      </c>
      <c r="D402" s="80" t="str">
        <f t="shared" si="30"/>
        <v>TS 3.5</v>
      </c>
      <c r="E402" s="51" t="s">
        <v>394</v>
      </c>
      <c r="F402" s="40" t="s">
        <v>363</v>
      </c>
      <c r="G402" s="40">
        <v>1.2</v>
      </c>
      <c r="H402" s="40" t="s">
        <v>434</v>
      </c>
    </row>
    <row r="403" spans="1:8" x14ac:dyDescent="0.25">
      <c r="A403" s="40">
        <v>3</v>
      </c>
      <c r="B403" s="40" t="s">
        <v>292</v>
      </c>
      <c r="C403" s="40">
        <v>3.6</v>
      </c>
      <c r="D403" s="80" t="str">
        <f t="shared" si="30"/>
        <v>TS 3.6</v>
      </c>
      <c r="E403" s="51" t="s">
        <v>394</v>
      </c>
      <c r="F403" s="40" t="s">
        <v>342</v>
      </c>
      <c r="G403" s="40">
        <v>1.3</v>
      </c>
      <c r="H403" s="40">
        <v>3</v>
      </c>
    </row>
    <row r="404" spans="1:8" x14ac:dyDescent="0.25">
      <c r="A404" s="39">
        <v>3</v>
      </c>
      <c r="B404" s="39" t="s">
        <v>292</v>
      </c>
      <c r="C404" s="39">
        <v>3.6</v>
      </c>
      <c r="D404" s="80" t="str">
        <f t="shared" si="30"/>
        <v>TS 3.6</v>
      </c>
      <c r="E404" s="51" t="s">
        <v>412</v>
      </c>
      <c r="F404" s="40" t="s">
        <v>342</v>
      </c>
      <c r="G404" s="40">
        <v>9.1999999999999993</v>
      </c>
      <c r="H404" s="40">
        <v>3</v>
      </c>
    </row>
    <row r="405" spans="1:8" x14ac:dyDescent="0.25">
      <c r="A405" s="40">
        <v>1</v>
      </c>
      <c r="B405" s="40" t="s">
        <v>305</v>
      </c>
      <c r="C405" s="40">
        <v>1.1000000000000001</v>
      </c>
      <c r="D405" s="80" t="str">
        <f t="shared" si="30"/>
        <v>VV 1.1</v>
      </c>
      <c r="E405" s="51" t="s">
        <v>394</v>
      </c>
      <c r="F405" s="40" t="s">
        <v>342</v>
      </c>
      <c r="G405" s="40">
        <v>4.4000000000000004</v>
      </c>
      <c r="H405" s="40" t="s">
        <v>463</v>
      </c>
    </row>
    <row r="406" spans="1:8" x14ac:dyDescent="0.25">
      <c r="A406" s="40">
        <v>1</v>
      </c>
      <c r="B406" s="40" t="s">
        <v>305</v>
      </c>
      <c r="C406" s="40">
        <v>1.1000000000000001</v>
      </c>
      <c r="D406" s="80" t="str">
        <f t="shared" si="30"/>
        <v>VV 1.1</v>
      </c>
      <c r="E406" s="51" t="s">
        <v>394</v>
      </c>
      <c r="F406" s="40" t="s">
        <v>342</v>
      </c>
      <c r="G406" s="40">
        <v>5.0999999999999996</v>
      </c>
      <c r="H406" s="40" t="s">
        <v>436</v>
      </c>
    </row>
    <row r="407" spans="1:8" x14ac:dyDescent="0.25">
      <c r="A407" s="40">
        <v>1</v>
      </c>
      <c r="B407" s="40" t="s">
        <v>305</v>
      </c>
      <c r="C407" s="40">
        <v>1.1000000000000001</v>
      </c>
      <c r="D407" s="80" t="str">
        <f t="shared" si="30"/>
        <v>VV 1.1</v>
      </c>
      <c r="E407" s="51" t="s">
        <v>394</v>
      </c>
      <c r="F407" s="40" t="s">
        <v>342</v>
      </c>
      <c r="G407" s="40">
        <v>6.2</v>
      </c>
      <c r="H407" s="40">
        <v>6</v>
      </c>
    </row>
    <row r="408" spans="1:8" x14ac:dyDescent="0.25">
      <c r="A408" s="40">
        <v>1</v>
      </c>
      <c r="B408" s="40" t="s">
        <v>305</v>
      </c>
      <c r="C408" s="40">
        <v>1.1000000000000001</v>
      </c>
      <c r="D408" s="80" t="str">
        <f t="shared" si="30"/>
        <v>VV 1.1</v>
      </c>
      <c r="E408" s="51" t="s">
        <v>394</v>
      </c>
      <c r="F408" s="40" t="s">
        <v>342</v>
      </c>
      <c r="G408" s="40">
        <v>7.2</v>
      </c>
      <c r="H408" s="40" t="s">
        <v>455</v>
      </c>
    </row>
    <row r="409" spans="1:8" x14ac:dyDescent="0.25">
      <c r="A409" s="40">
        <v>1</v>
      </c>
      <c r="B409" s="40" t="s">
        <v>305</v>
      </c>
      <c r="C409" s="40">
        <v>1.1000000000000001</v>
      </c>
      <c r="D409" s="80" t="str">
        <f t="shared" si="30"/>
        <v>VV 1.1</v>
      </c>
      <c r="E409" s="51" t="s">
        <v>412</v>
      </c>
      <c r="F409" s="40" t="s">
        <v>337</v>
      </c>
      <c r="G409" s="40">
        <v>2.1</v>
      </c>
      <c r="H409" s="40">
        <v>3</v>
      </c>
    </row>
    <row r="410" spans="1:8" x14ac:dyDescent="0.25">
      <c r="A410" s="40">
        <v>1</v>
      </c>
      <c r="B410" s="40" t="s">
        <v>305</v>
      </c>
      <c r="C410" s="40">
        <v>1.2</v>
      </c>
      <c r="D410" s="80" t="str">
        <f t="shared" si="30"/>
        <v>VV 1.2</v>
      </c>
      <c r="E410" s="51" t="s">
        <v>394</v>
      </c>
      <c r="F410" s="40" t="s">
        <v>337</v>
      </c>
      <c r="G410" s="40">
        <v>1.1000000000000001</v>
      </c>
      <c r="H410" s="40" t="s">
        <v>453</v>
      </c>
    </row>
    <row r="411" spans="1:8" x14ac:dyDescent="0.25">
      <c r="A411" s="39">
        <v>1</v>
      </c>
      <c r="B411" s="39" t="s">
        <v>305</v>
      </c>
      <c r="C411" s="39">
        <v>1.2</v>
      </c>
      <c r="D411" s="80" t="str">
        <f t="shared" si="30"/>
        <v>VV 1.2</v>
      </c>
      <c r="E411" s="51" t="s">
        <v>394</v>
      </c>
      <c r="F411" s="40" t="s">
        <v>342</v>
      </c>
      <c r="G411" s="40">
        <v>4.4000000000000004</v>
      </c>
      <c r="H411" s="40" t="s">
        <v>463</v>
      </c>
    </row>
    <row r="412" spans="1:8" x14ac:dyDescent="0.25">
      <c r="A412" s="40">
        <v>1</v>
      </c>
      <c r="B412" s="40" t="s">
        <v>305</v>
      </c>
      <c r="C412" s="40">
        <v>1.2</v>
      </c>
      <c r="D412" s="80" t="str">
        <f t="shared" si="30"/>
        <v>VV 1.2</v>
      </c>
      <c r="E412" s="51" t="s">
        <v>394</v>
      </c>
      <c r="F412" s="40" t="s">
        <v>342</v>
      </c>
      <c r="G412" s="40">
        <v>5.0999999999999996</v>
      </c>
      <c r="H412" s="40">
        <v>1</v>
      </c>
    </row>
    <row r="413" spans="1:8" x14ac:dyDescent="0.25">
      <c r="A413" s="40">
        <v>1</v>
      </c>
      <c r="B413" s="40" t="s">
        <v>305</v>
      </c>
      <c r="C413" s="40">
        <v>1.2</v>
      </c>
      <c r="D413" s="80" t="str">
        <f t="shared" si="30"/>
        <v>VV 1.2</v>
      </c>
      <c r="E413" s="51" t="s">
        <v>394</v>
      </c>
      <c r="F413" s="40" t="s">
        <v>342</v>
      </c>
      <c r="G413" s="40">
        <v>7.2</v>
      </c>
      <c r="H413" s="40" t="s">
        <v>455</v>
      </c>
    </row>
    <row r="414" spans="1:8" x14ac:dyDescent="0.25">
      <c r="A414" s="40">
        <v>1</v>
      </c>
      <c r="B414" s="40" t="s">
        <v>305</v>
      </c>
      <c r="C414" s="40">
        <v>1.2</v>
      </c>
      <c r="D414" s="80" t="str">
        <f t="shared" si="30"/>
        <v>VV 1.2</v>
      </c>
      <c r="E414" s="51" t="s">
        <v>412</v>
      </c>
      <c r="F414" s="40" t="s">
        <v>337</v>
      </c>
      <c r="G414" s="40">
        <v>2.1</v>
      </c>
      <c r="H414" s="40">
        <v>2</v>
      </c>
    </row>
    <row r="415" spans="1:8" x14ac:dyDescent="0.25">
      <c r="A415" s="40">
        <v>1</v>
      </c>
      <c r="B415" s="40" t="s">
        <v>305</v>
      </c>
      <c r="C415" s="40">
        <v>1.2</v>
      </c>
      <c r="D415" s="80" t="str">
        <f t="shared" si="30"/>
        <v>VV 1.2</v>
      </c>
      <c r="E415" s="51" t="s">
        <v>412</v>
      </c>
      <c r="F415" s="40" t="s">
        <v>342</v>
      </c>
      <c r="G415" s="40">
        <v>6.1</v>
      </c>
      <c r="H415" s="40">
        <v>3</v>
      </c>
    </row>
    <row r="416" spans="1:8" x14ac:dyDescent="0.25">
      <c r="A416" s="40">
        <v>2</v>
      </c>
      <c r="B416" s="39" t="s">
        <v>305</v>
      </c>
      <c r="C416" s="39">
        <v>2.1</v>
      </c>
      <c r="D416" s="80" t="str">
        <f t="shared" si="30"/>
        <v>VV 2.1</v>
      </c>
      <c r="E416" s="51" t="s">
        <v>396</v>
      </c>
      <c r="F416" s="40" t="s">
        <v>342</v>
      </c>
      <c r="G416" s="40">
        <v>8.1</v>
      </c>
      <c r="H416" s="40"/>
    </row>
    <row r="417" spans="1:8" x14ac:dyDescent="0.25">
      <c r="A417" s="40">
        <v>2</v>
      </c>
      <c r="B417" s="40" t="s">
        <v>305</v>
      </c>
      <c r="C417" s="40">
        <v>2.1</v>
      </c>
      <c r="D417" s="80" t="str">
        <f t="shared" si="30"/>
        <v>VV 2.1</v>
      </c>
      <c r="E417" s="51" t="s">
        <v>396</v>
      </c>
      <c r="F417" s="40" t="s">
        <v>363</v>
      </c>
      <c r="G417" s="40">
        <v>1.2</v>
      </c>
      <c r="H417" s="40"/>
    </row>
    <row r="418" spans="1:8" x14ac:dyDescent="0.25">
      <c r="A418" s="40">
        <v>2</v>
      </c>
      <c r="B418" s="40" t="s">
        <v>305</v>
      </c>
      <c r="C418" s="40">
        <v>2.1</v>
      </c>
      <c r="D418" s="80" t="str">
        <f t="shared" si="30"/>
        <v>VV 2.1</v>
      </c>
      <c r="E418" s="51" t="s">
        <v>394</v>
      </c>
      <c r="F418" s="40" t="s">
        <v>337</v>
      </c>
      <c r="G418" s="40">
        <v>2.1</v>
      </c>
      <c r="H418" s="40">
        <v>3</v>
      </c>
    </row>
    <row r="419" spans="1:8" x14ac:dyDescent="0.25">
      <c r="A419" s="40">
        <v>2</v>
      </c>
      <c r="B419" s="40" t="s">
        <v>305</v>
      </c>
      <c r="C419" s="40">
        <v>2.1</v>
      </c>
      <c r="D419" s="80" t="str">
        <f t="shared" si="30"/>
        <v>VV 2.1</v>
      </c>
      <c r="E419" s="51" t="s">
        <v>394</v>
      </c>
      <c r="F419" s="40" t="s">
        <v>342</v>
      </c>
      <c r="G419" s="40">
        <v>8.1999999999999993</v>
      </c>
      <c r="H419" s="40" t="s">
        <v>455</v>
      </c>
    </row>
    <row r="420" spans="1:8" x14ac:dyDescent="0.25">
      <c r="A420" s="40">
        <v>2</v>
      </c>
      <c r="B420" s="40" t="s">
        <v>305</v>
      </c>
      <c r="C420" s="40">
        <v>2.1</v>
      </c>
      <c r="D420" s="80" t="str">
        <f t="shared" si="30"/>
        <v>VV 2.1</v>
      </c>
      <c r="E420" s="51" t="s">
        <v>394</v>
      </c>
      <c r="F420" s="40" t="s">
        <v>363</v>
      </c>
      <c r="G420" s="40">
        <v>3.3</v>
      </c>
      <c r="H420" s="40">
        <v>1</v>
      </c>
    </row>
    <row r="421" spans="1:8" x14ac:dyDescent="0.25">
      <c r="A421" s="40">
        <v>2</v>
      </c>
      <c r="B421" s="40" t="s">
        <v>305</v>
      </c>
      <c r="C421" s="40">
        <v>2.2000000000000002</v>
      </c>
      <c r="D421" s="80" t="str">
        <f t="shared" si="30"/>
        <v>VV 2.2</v>
      </c>
      <c r="E421" s="51" t="s">
        <v>396</v>
      </c>
      <c r="F421" s="40" t="s">
        <v>342</v>
      </c>
      <c r="G421" s="40">
        <v>7.1</v>
      </c>
      <c r="H421" s="40"/>
    </row>
    <row r="422" spans="1:8" x14ac:dyDescent="0.25">
      <c r="A422" s="40">
        <v>2</v>
      </c>
      <c r="B422" s="40" t="s">
        <v>305</v>
      </c>
      <c r="C422" s="40">
        <v>2.2000000000000002</v>
      </c>
      <c r="D422" s="80" t="str">
        <f t="shared" si="30"/>
        <v>VV 2.2</v>
      </c>
      <c r="E422" s="51" t="s">
        <v>396</v>
      </c>
      <c r="F422" s="40" t="s">
        <v>363</v>
      </c>
      <c r="G422" s="40">
        <v>1.2</v>
      </c>
      <c r="H422" s="40"/>
    </row>
    <row r="423" spans="1:8" x14ac:dyDescent="0.25">
      <c r="A423" s="40">
        <v>2</v>
      </c>
      <c r="B423" s="40" t="s">
        <v>305</v>
      </c>
      <c r="C423" s="40">
        <v>2.2000000000000002</v>
      </c>
      <c r="D423" s="80" t="str">
        <f t="shared" si="30"/>
        <v>VV 2.2</v>
      </c>
      <c r="E423" s="51" t="s">
        <v>394</v>
      </c>
      <c r="F423" s="40" t="s">
        <v>337</v>
      </c>
      <c r="G423" s="40">
        <v>2.1</v>
      </c>
      <c r="H423" s="40" t="s">
        <v>436</v>
      </c>
    </row>
    <row r="424" spans="1:8" x14ac:dyDescent="0.25">
      <c r="A424" s="40">
        <v>2</v>
      </c>
      <c r="B424" s="40" t="s">
        <v>305</v>
      </c>
      <c r="C424" s="40">
        <v>2.2000000000000002</v>
      </c>
      <c r="D424" s="80" t="str">
        <f t="shared" si="30"/>
        <v>VV 2.2</v>
      </c>
      <c r="E424" s="51" t="s">
        <v>394</v>
      </c>
      <c r="F424" s="40" t="s">
        <v>342</v>
      </c>
      <c r="G424" s="40">
        <v>5.0999999999999996</v>
      </c>
      <c r="H424" s="40">
        <v>5</v>
      </c>
    </row>
    <row r="425" spans="1:8" x14ac:dyDescent="0.25">
      <c r="A425" s="40">
        <v>2</v>
      </c>
      <c r="B425" s="40" t="s">
        <v>305</v>
      </c>
      <c r="C425" s="40">
        <v>2.2999999999999998</v>
      </c>
      <c r="D425" s="80" t="str">
        <f t="shared" si="30"/>
        <v>VV 2.3</v>
      </c>
      <c r="E425" s="51" t="s">
        <v>396</v>
      </c>
      <c r="F425" s="40" t="s">
        <v>342</v>
      </c>
      <c r="G425" s="40">
        <v>7.1</v>
      </c>
      <c r="H425" s="40"/>
    </row>
    <row r="426" spans="1:8" x14ac:dyDescent="0.25">
      <c r="A426" s="40">
        <v>2</v>
      </c>
      <c r="B426" s="40" t="s">
        <v>305</v>
      </c>
      <c r="C426" s="40">
        <v>2.2999999999999998</v>
      </c>
      <c r="D426" s="80" t="str">
        <f t="shared" si="30"/>
        <v>VV 2.3</v>
      </c>
      <c r="E426" s="51" t="s">
        <v>396</v>
      </c>
      <c r="F426" s="40" t="s">
        <v>363</v>
      </c>
      <c r="G426" s="40">
        <v>1.2</v>
      </c>
      <c r="H426" s="40"/>
    </row>
    <row r="427" spans="1:8" x14ac:dyDescent="0.25">
      <c r="A427" s="40">
        <v>2</v>
      </c>
      <c r="B427" s="40" t="s">
        <v>305</v>
      </c>
      <c r="C427" s="40">
        <v>2.2999999999999998</v>
      </c>
      <c r="D427" s="80" t="str">
        <f t="shared" si="30"/>
        <v>VV 2.3</v>
      </c>
      <c r="E427" s="51" t="s">
        <v>394</v>
      </c>
      <c r="F427" s="40" t="s">
        <v>342</v>
      </c>
      <c r="G427" s="40">
        <v>4.2</v>
      </c>
      <c r="H427" s="40">
        <v>1</v>
      </c>
    </row>
    <row r="428" spans="1:8" x14ac:dyDescent="0.25">
      <c r="A428" s="40">
        <v>2</v>
      </c>
      <c r="B428" s="40" t="s">
        <v>305</v>
      </c>
      <c r="C428" s="40">
        <v>2.2999999999999998</v>
      </c>
      <c r="D428" s="80" t="str">
        <f t="shared" si="30"/>
        <v>VV 2.3</v>
      </c>
      <c r="E428" s="51" t="s">
        <v>412</v>
      </c>
      <c r="F428" s="40" t="s">
        <v>337</v>
      </c>
      <c r="G428" s="40">
        <v>2.1</v>
      </c>
      <c r="H428" s="40">
        <v>1</v>
      </c>
    </row>
    <row r="429" spans="1:8" x14ac:dyDescent="0.25">
      <c r="A429" s="40">
        <v>3</v>
      </c>
      <c r="B429" s="40" t="s">
        <v>305</v>
      </c>
      <c r="C429" s="40">
        <v>3.1</v>
      </c>
      <c r="D429" s="80" t="str">
        <f t="shared" si="30"/>
        <v>VV 3.1</v>
      </c>
      <c r="E429" s="51" t="s">
        <v>396</v>
      </c>
      <c r="F429" s="40" t="s">
        <v>342</v>
      </c>
      <c r="G429" s="40">
        <v>7.1</v>
      </c>
      <c r="H429" s="40"/>
    </row>
    <row r="430" spans="1:8" x14ac:dyDescent="0.25">
      <c r="A430" s="40">
        <v>3</v>
      </c>
      <c r="B430" s="40" t="s">
        <v>305</v>
      </c>
      <c r="C430" s="40">
        <v>3.1</v>
      </c>
      <c r="D430" s="80" t="str">
        <f t="shared" si="30"/>
        <v>VV 3.1</v>
      </c>
      <c r="E430" s="51" t="s">
        <v>396</v>
      </c>
      <c r="F430" s="40" t="s">
        <v>342</v>
      </c>
      <c r="G430" s="40">
        <v>8.1</v>
      </c>
      <c r="H430" s="40"/>
    </row>
    <row r="431" spans="1:8" x14ac:dyDescent="0.25">
      <c r="A431" s="40">
        <v>3</v>
      </c>
      <c r="B431" s="40" t="s">
        <v>305</v>
      </c>
      <c r="C431" s="40">
        <v>3.1</v>
      </c>
      <c r="D431" s="80" t="str">
        <f t="shared" si="30"/>
        <v>VV 3.1</v>
      </c>
      <c r="E431" s="51" t="s">
        <v>396</v>
      </c>
      <c r="F431" s="40" t="s">
        <v>363</v>
      </c>
      <c r="G431" s="40">
        <v>1.2</v>
      </c>
      <c r="H431" s="40"/>
    </row>
    <row r="432" spans="1:8" x14ac:dyDescent="0.25">
      <c r="A432" s="40">
        <v>3</v>
      </c>
      <c r="B432" s="40" t="s">
        <v>305</v>
      </c>
      <c r="C432" s="40">
        <v>3.1</v>
      </c>
      <c r="D432" s="80" t="str">
        <f t="shared" si="30"/>
        <v>VV 3.1</v>
      </c>
      <c r="E432" s="51" t="s">
        <v>394</v>
      </c>
      <c r="F432" s="40" t="s">
        <v>342</v>
      </c>
      <c r="G432" s="40">
        <v>8.1999999999999993</v>
      </c>
      <c r="H432" s="40" t="s">
        <v>439</v>
      </c>
    </row>
    <row r="433" spans="1:8" x14ac:dyDescent="0.25">
      <c r="A433" s="40">
        <v>3</v>
      </c>
      <c r="B433" s="40" t="s">
        <v>305</v>
      </c>
      <c r="C433" s="40">
        <v>3.2</v>
      </c>
      <c r="D433" s="80" t="str">
        <f t="shared" si="30"/>
        <v>VV 3.2</v>
      </c>
      <c r="E433" s="51" t="s">
        <v>394</v>
      </c>
      <c r="F433" s="40" t="s">
        <v>342</v>
      </c>
      <c r="G433" s="40">
        <v>7.2</v>
      </c>
      <c r="H433" s="40" t="s">
        <v>478</v>
      </c>
    </row>
    <row r="434" spans="1:8" x14ac:dyDescent="0.25">
      <c r="A434" s="40">
        <v>3</v>
      </c>
      <c r="B434" s="40" t="s">
        <v>305</v>
      </c>
      <c r="C434" s="40">
        <v>3.2</v>
      </c>
      <c r="D434" s="80" t="str">
        <f t="shared" si="30"/>
        <v>VV 3.2</v>
      </c>
      <c r="E434" s="51" t="s">
        <v>394</v>
      </c>
      <c r="F434" s="40" t="s">
        <v>342</v>
      </c>
      <c r="G434" s="40">
        <v>8.1999999999999993</v>
      </c>
      <c r="H434" s="40" t="s">
        <v>538</v>
      </c>
    </row>
    <row r="435" spans="1:8" x14ac:dyDescent="0.25">
      <c r="A435" s="40">
        <v>1</v>
      </c>
      <c r="B435" s="40" t="s">
        <v>313</v>
      </c>
      <c r="C435" s="40">
        <v>1.1000000000000001</v>
      </c>
      <c r="D435" s="80" t="str">
        <f t="shared" si="30"/>
        <v>WE 1.1</v>
      </c>
      <c r="E435" s="51"/>
      <c r="F435" s="40"/>
      <c r="G435" s="40"/>
      <c r="H435" s="40"/>
    </row>
    <row r="436" spans="1:8" x14ac:dyDescent="0.25">
      <c r="A436" s="40">
        <v>2</v>
      </c>
      <c r="B436" s="40" t="s">
        <v>313</v>
      </c>
      <c r="C436" s="40">
        <v>2.1</v>
      </c>
      <c r="D436" s="80" t="str">
        <f t="shared" si="30"/>
        <v>WE 2.1</v>
      </c>
      <c r="E436" s="51"/>
      <c r="F436" s="40"/>
      <c r="G436" s="40"/>
      <c r="H436" s="40"/>
    </row>
    <row r="437" spans="1:8" x14ac:dyDescent="0.25">
      <c r="A437" s="40">
        <v>2</v>
      </c>
      <c r="B437" s="40" t="s">
        <v>313</v>
      </c>
      <c r="C437" s="40">
        <v>2.2000000000000002</v>
      </c>
      <c r="D437" s="80" t="str">
        <f t="shared" si="30"/>
        <v>WE 2.2</v>
      </c>
      <c r="E437" s="51" t="s">
        <v>412</v>
      </c>
      <c r="F437" s="40" t="s">
        <v>321</v>
      </c>
      <c r="G437" s="40">
        <v>5.0999999999999996</v>
      </c>
      <c r="H437" s="40">
        <v>3</v>
      </c>
    </row>
    <row r="438" spans="1:8" x14ac:dyDescent="0.25">
      <c r="A438" s="40">
        <v>2</v>
      </c>
      <c r="B438" s="40" t="s">
        <v>313</v>
      </c>
      <c r="C438" s="40">
        <v>2.2999999999999998</v>
      </c>
      <c r="D438" s="80" t="str">
        <f t="shared" si="30"/>
        <v>WE 2.3</v>
      </c>
      <c r="E438" s="51"/>
      <c r="F438" s="40"/>
      <c r="G438" s="40"/>
      <c r="H438" s="40"/>
    </row>
    <row r="439" spans="1:8" x14ac:dyDescent="0.25">
      <c r="A439" s="40">
        <v>3</v>
      </c>
      <c r="B439" s="40" t="s">
        <v>313</v>
      </c>
      <c r="C439" s="40">
        <v>3.1</v>
      </c>
      <c r="D439" s="80" t="str">
        <f t="shared" si="30"/>
        <v>WE 3.1</v>
      </c>
      <c r="E439" s="51"/>
      <c r="F439" s="40"/>
      <c r="G439" s="40"/>
      <c r="H439" s="40"/>
    </row>
    <row r="440" spans="1:8" x14ac:dyDescent="0.25">
      <c r="A440" s="40">
        <v>3</v>
      </c>
      <c r="B440" s="40" t="s">
        <v>313</v>
      </c>
      <c r="C440" s="40">
        <v>3.2</v>
      </c>
      <c r="D440" s="80" t="str">
        <f t="shared" si="30"/>
        <v>WE 3.2</v>
      </c>
      <c r="E440" s="51"/>
      <c r="F440" s="40"/>
      <c r="G440" s="40"/>
      <c r="H440" s="40"/>
    </row>
    <row r="441" spans="1:8" x14ac:dyDescent="0.25">
      <c r="A441" s="40">
        <v>3</v>
      </c>
      <c r="B441" s="40" t="s">
        <v>313</v>
      </c>
      <c r="C441" s="40">
        <v>3.3</v>
      </c>
      <c r="D441" s="80" t="str">
        <f t="shared" si="30"/>
        <v>WE 3.3</v>
      </c>
      <c r="E441" s="51"/>
      <c r="F441" s="40"/>
      <c r="G441" s="40"/>
      <c r="H441" s="40"/>
    </row>
  </sheetData>
  <mergeCells count="10">
    <mergeCell ref="M48:S49"/>
    <mergeCell ref="Y1:AJ2"/>
    <mergeCell ref="Y36:AJ37"/>
    <mergeCell ref="A1:D1"/>
    <mergeCell ref="F1:H1"/>
    <mergeCell ref="M13:S14"/>
    <mergeCell ref="U1:W2"/>
    <mergeCell ref="M1:S2"/>
    <mergeCell ref="M25:S26"/>
    <mergeCell ref="M38:S39"/>
  </mergeCells>
  <phoneticPr fontId="8" type="noConversion"/>
  <conditionalFormatting sqref="E1:E1048576">
    <cfRule type="cellIs" dxfId="2" priority="1" operator="equal">
      <formula>"Adaptable"</formula>
    </cfRule>
    <cfRule type="cellIs" dxfId="1" priority="2" operator="equal">
      <formula>"Applicable"</formula>
    </cfRule>
    <cfRule type="cellIs" dxfId="0" priority="3" operator="equal">
      <formula>"Equivalent"</formula>
    </cfRule>
  </conditionalFormatting>
  <dataValidations count="1">
    <dataValidation type="list" allowBlank="1" showInputMessage="1" showErrorMessage="1" sqref="E3:E441" xr:uid="{261065C9-81A7-4AF8-A84C-6952AFFFC46B}">
      <formula1>$M$27:$M$29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5A041-34D4-44DD-9072-65812D76AD78}">
  <dimension ref="A1:A12"/>
  <sheetViews>
    <sheetView showGridLines="0" tabSelected="1" zoomScaleNormal="100" workbookViewId="0">
      <selection activeCell="A15" sqref="A15"/>
    </sheetView>
  </sheetViews>
  <sheetFormatPr baseColWidth="10" defaultRowHeight="15" x14ac:dyDescent="0.2"/>
  <cols>
    <col min="1" max="1" width="133.7109375" style="1" customWidth="1"/>
    <col min="2" max="16384" width="11.42578125" style="1"/>
  </cols>
  <sheetData>
    <row r="1" spans="1:1" ht="36" x14ac:dyDescent="0.25">
      <c r="A1" s="3" t="s">
        <v>2</v>
      </c>
    </row>
    <row r="3" spans="1:1" ht="18.75" thickBot="1" x14ac:dyDescent="0.25">
      <c r="A3" s="5" t="s">
        <v>1</v>
      </c>
    </row>
    <row r="4" spans="1:1" ht="135.75" thickBot="1" x14ac:dyDescent="0.25">
      <c r="A4" s="4" t="s">
        <v>558</v>
      </c>
    </row>
    <row r="5" spans="1:1" ht="18" x14ac:dyDescent="0.25">
      <c r="A5" s="6"/>
    </row>
    <row r="6" spans="1:1" ht="18" x14ac:dyDescent="0.2">
      <c r="A6" s="7" t="s">
        <v>0</v>
      </c>
    </row>
    <row r="7" spans="1:1" ht="18" x14ac:dyDescent="0.2">
      <c r="A7" s="8" t="s">
        <v>3</v>
      </c>
    </row>
    <row r="8" spans="1:1" ht="18" x14ac:dyDescent="0.25">
      <c r="A8" s="9" t="s">
        <v>559</v>
      </c>
    </row>
    <row r="9" spans="1:1" ht="18" x14ac:dyDescent="0.2">
      <c r="A9" s="8" t="s">
        <v>560</v>
      </c>
    </row>
    <row r="10" spans="1:1" ht="18" x14ac:dyDescent="0.25">
      <c r="A10" s="9" t="s">
        <v>4</v>
      </c>
    </row>
    <row r="11" spans="1:1" ht="18" x14ac:dyDescent="0.25">
      <c r="A11" s="6" t="s">
        <v>5</v>
      </c>
    </row>
    <row r="12" spans="1:1" x14ac:dyDescent="0.2">
      <c r="A1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0D25D-8119-4317-9ABB-2EE9A330563B}">
  <dimension ref="A1:H278"/>
  <sheetViews>
    <sheetView showGridLines="0" zoomScaleNormal="100" workbookViewId="0">
      <selection activeCell="C22" sqref="C22"/>
    </sheetView>
  </sheetViews>
  <sheetFormatPr baseColWidth="10" defaultRowHeight="15" x14ac:dyDescent="0.2"/>
  <cols>
    <col min="1" max="1" width="7.85546875" style="11" customWidth="1"/>
    <col min="2" max="2" width="8.140625" style="11" customWidth="1"/>
    <col min="3" max="3" width="104.85546875" style="2" customWidth="1"/>
    <col min="4" max="4" width="16.5703125" style="1" customWidth="1"/>
    <col min="5" max="7" width="11.42578125" style="1"/>
    <col min="8" max="8" width="15.140625" style="1" customWidth="1"/>
    <col min="9" max="16384" width="11.42578125" style="1"/>
  </cols>
  <sheetData>
    <row r="1" spans="1:8" ht="30" x14ac:dyDescent="0.4">
      <c r="A1" s="125" t="s">
        <v>12</v>
      </c>
      <c r="B1" s="125"/>
      <c r="C1" s="126"/>
      <c r="D1" s="24"/>
      <c r="E1" s="123" t="s">
        <v>11</v>
      </c>
      <c r="F1" s="124"/>
      <c r="G1" s="124"/>
      <c r="H1" s="124"/>
    </row>
    <row r="2" spans="1:8" x14ac:dyDescent="0.2">
      <c r="A2" s="22" t="s">
        <v>7</v>
      </c>
      <c r="B2" s="22" t="s">
        <v>324</v>
      </c>
      <c r="C2" s="28" t="s">
        <v>9</v>
      </c>
      <c r="D2" s="20" t="s">
        <v>10</v>
      </c>
      <c r="E2" s="30" t="s">
        <v>6</v>
      </c>
      <c r="F2" s="27" t="s">
        <v>7</v>
      </c>
      <c r="G2" s="27" t="s">
        <v>8</v>
      </c>
      <c r="H2" s="26" t="s">
        <v>9</v>
      </c>
    </row>
    <row r="3" spans="1:8" s="16" customFormat="1" ht="30" x14ac:dyDescent="0.25">
      <c r="A3" s="21" t="s">
        <v>321</v>
      </c>
      <c r="B3" s="15">
        <v>1.1000000000000001</v>
      </c>
      <c r="C3" s="29" t="s">
        <v>561</v>
      </c>
      <c r="D3" s="32"/>
      <c r="E3" s="31"/>
      <c r="F3" s="17"/>
      <c r="G3" s="17"/>
      <c r="H3" s="17"/>
    </row>
    <row r="4" spans="1:8" s="16" customFormat="1" ht="30" x14ac:dyDescent="0.25">
      <c r="A4" s="21" t="s">
        <v>321</v>
      </c>
      <c r="B4" s="15">
        <v>1.2</v>
      </c>
      <c r="C4" s="29" t="s">
        <v>322</v>
      </c>
      <c r="D4" s="32"/>
      <c r="E4" s="31"/>
      <c r="F4" s="17"/>
      <c r="G4" s="17"/>
      <c r="H4" s="17"/>
    </row>
    <row r="5" spans="1:8" s="16" customFormat="1" ht="30" x14ac:dyDescent="0.25">
      <c r="A5" s="21" t="s">
        <v>321</v>
      </c>
      <c r="B5" s="15">
        <v>1.3</v>
      </c>
      <c r="C5" s="29" t="s">
        <v>326</v>
      </c>
      <c r="D5" s="32"/>
      <c r="E5" s="31"/>
      <c r="F5" s="17"/>
      <c r="G5" s="17"/>
      <c r="H5" s="17"/>
    </row>
    <row r="6" spans="1:8" s="16" customFormat="1" ht="30" x14ac:dyDescent="0.25">
      <c r="A6" s="21" t="s">
        <v>321</v>
      </c>
      <c r="B6" s="15">
        <v>2.1</v>
      </c>
      <c r="C6" s="29" t="s">
        <v>562</v>
      </c>
      <c r="D6" s="32"/>
      <c r="E6" s="31"/>
      <c r="F6" s="17"/>
      <c r="G6" s="17"/>
      <c r="H6" s="17"/>
    </row>
    <row r="7" spans="1:8" s="16" customFormat="1" ht="30" x14ac:dyDescent="0.25">
      <c r="A7" s="21" t="s">
        <v>321</v>
      </c>
      <c r="B7" s="15">
        <v>2.2000000000000002</v>
      </c>
      <c r="C7" s="29" t="s">
        <v>563</v>
      </c>
      <c r="D7" s="32"/>
      <c r="E7" s="31"/>
      <c r="F7" s="17"/>
      <c r="G7" s="17"/>
      <c r="H7" s="17"/>
    </row>
    <row r="8" spans="1:8" s="16" customFormat="1" ht="30" x14ac:dyDescent="0.25">
      <c r="A8" s="21" t="s">
        <v>321</v>
      </c>
      <c r="B8" s="15">
        <v>2.2999999999999998</v>
      </c>
      <c r="C8" s="29" t="s">
        <v>564</v>
      </c>
      <c r="D8" s="32"/>
      <c r="E8" s="31"/>
      <c r="F8" s="17"/>
      <c r="G8" s="17"/>
      <c r="H8" s="17"/>
    </row>
    <row r="9" spans="1:8" s="16" customFormat="1" ht="30" x14ac:dyDescent="0.25">
      <c r="A9" s="21" t="s">
        <v>321</v>
      </c>
      <c r="B9" s="15">
        <v>3.1</v>
      </c>
      <c r="C9" s="29" t="s">
        <v>565</v>
      </c>
      <c r="D9" s="32"/>
      <c r="E9" s="31"/>
      <c r="F9" s="17"/>
      <c r="G9" s="17"/>
      <c r="H9" s="17"/>
    </row>
    <row r="10" spans="1:8" s="16" customFormat="1" x14ac:dyDescent="0.25">
      <c r="A10" s="21" t="s">
        <v>321</v>
      </c>
      <c r="B10" s="15">
        <v>3.2</v>
      </c>
      <c r="C10" s="29" t="s">
        <v>566</v>
      </c>
      <c r="D10" s="32"/>
      <c r="E10" s="31"/>
      <c r="F10" s="17"/>
      <c r="G10" s="17"/>
      <c r="H10" s="17"/>
    </row>
    <row r="11" spans="1:8" s="16" customFormat="1" ht="30" x14ac:dyDescent="0.25">
      <c r="A11" s="21" t="s">
        <v>321</v>
      </c>
      <c r="B11" s="15">
        <v>3.3</v>
      </c>
      <c r="C11" s="29" t="s">
        <v>332</v>
      </c>
      <c r="D11" s="32"/>
      <c r="E11" s="31"/>
      <c r="F11" s="17"/>
      <c r="G11" s="17"/>
      <c r="H11" s="17"/>
    </row>
    <row r="12" spans="1:8" s="16" customFormat="1" x14ac:dyDescent="0.25">
      <c r="A12" s="21" t="s">
        <v>321</v>
      </c>
      <c r="B12" s="15">
        <v>4.0999999999999996</v>
      </c>
      <c r="C12" s="29" t="s">
        <v>333</v>
      </c>
      <c r="D12" s="32"/>
      <c r="E12" s="31"/>
      <c r="F12" s="17"/>
      <c r="G12" s="17"/>
      <c r="H12" s="17"/>
    </row>
    <row r="13" spans="1:8" s="16" customFormat="1" ht="30" x14ac:dyDescent="0.25">
      <c r="A13" s="21" t="s">
        <v>321</v>
      </c>
      <c r="B13" s="15">
        <v>4.2</v>
      </c>
      <c r="C13" s="29" t="s">
        <v>567</v>
      </c>
      <c r="D13" s="32"/>
      <c r="E13" s="31"/>
      <c r="F13" s="17"/>
      <c r="G13" s="17"/>
      <c r="H13" s="17"/>
    </row>
    <row r="14" spans="1:8" s="16" customFormat="1" x14ac:dyDescent="0.25">
      <c r="A14" s="21" t="s">
        <v>321</v>
      </c>
      <c r="B14" s="15">
        <v>5.0999999999999996</v>
      </c>
      <c r="C14" s="29" t="s">
        <v>335</v>
      </c>
      <c r="D14" s="32"/>
      <c r="E14" s="31"/>
      <c r="F14" s="17"/>
      <c r="G14" s="17"/>
      <c r="H14" s="17"/>
    </row>
    <row r="15" spans="1:8" s="16" customFormat="1" ht="30" x14ac:dyDescent="0.25">
      <c r="A15" s="21" t="s">
        <v>321</v>
      </c>
      <c r="B15" s="15">
        <v>5.2</v>
      </c>
      <c r="C15" s="29" t="s">
        <v>568</v>
      </c>
      <c r="D15" s="32"/>
      <c r="E15" s="31"/>
      <c r="F15" s="17"/>
      <c r="G15" s="17"/>
      <c r="H15" s="17"/>
    </row>
    <row r="16" spans="1:8" s="16" customFormat="1" ht="30" x14ac:dyDescent="0.25">
      <c r="A16" s="21" t="s">
        <v>337</v>
      </c>
      <c r="B16" s="15">
        <v>1.1000000000000001</v>
      </c>
      <c r="C16" s="29" t="s">
        <v>569</v>
      </c>
      <c r="D16" s="32"/>
      <c r="E16" s="31"/>
      <c r="F16" s="17"/>
      <c r="G16" s="17"/>
      <c r="H16" s="17"/>
    </row>
    <row r="17" spans="1:8" s="16" customFormat="1" x14ac:dyDescent="0.25">
      <c r="A17" s="21" t="s">
        <v>337</v>
      </c>
      <c r="B17" s="15">
        <v>2.1</v>
      </c>
      <c r="C17" s="29" t="s">
        <v>339</v>
      </c>
      <c r="D17" s="32"/>
      <c r="E17" s="31"/>
      <c r="F17" s="17"/>
      <c r="G17" s="17"/>
      <c r="H17" s="17"/>
    </row>
    <row r="18" spans="1:8" s="16" customFormat="1" ht="30" x14ac:dyDescent="0.25">
      <c r="A18" s="21" t="s">
        <v>337</v>
      </c>
      <c r="B18" s="15">
        <v>3.1</v>
      </c>
      <c r="C18" s="29" t="s">
        <v>570</v>
      </c>
      <c r="D18" s="32"/>
      <c r="E18" s="31"/>
      <c r="F18" s="17"/>
      <c r="G18" s="17"/>
      <c r="H18" s="17"/>
    </row>
    <row r="19" spans="1:8" s="16" customFormat="1" ht="30" x14ac:dyDescent="0.25">
      <c r="A19" s="21" t="s">
        <v>337</v>
      </c>
      <c r="B19" s="15">
        <v>3.2</v>
      </c>
      <c r="C19" s="29" t="s">
        <v>571</v>
      </c>
      <c r="D19" s="32"/>
      <c r="E19" s="31"/>
      <c r="F19" s="17"/>
      <c r="G19" s="17"/>
      <c r="H19" s="17"/>
    </row>
    <row r="20" spans="1:8" s="16" customFormat="1" ht="30" x14ac:dyDescent="0.25">
      <c r="A20" s="21" t="s">
        <v>342</v>
      </c>
      <c r="B20" s="15">
        <v>1.1000000000000001</v>
      </c>
      <c r="C20" s="29" t="s">
        <v>572</v>
      </c>
      <c r="D20" s="32"/>
      <c r="E20" s="31"/>
      <c r="F20" s="17"/>
      <c r="G20" s="17"/>
      <c r="H20" s="17"/>
    </row>
    <row r="21" spans="1:8" s="16" customFormat="1" x14ac:dyDescent="0.25">
      <c r="A21" s="21" t="s">
        <v>342</v>
      </c>
      <c r="B21" s="15">
        <v>1.2</v>
      </c>
      <c r="C21" s="29" t="s">
        <v>573</v>
      </c>
      <c r="D21" s="32"/>
      <c r="E21" s="31"/>
      <c r="F21" s="17"/>
      <c r="G21" s="17"/>
      <c r="H21" s="17"/>
    </row>
    <row r="22" spans="1:8" s="16" customFormat="1" ht="60" x14ac:dyDescent="0.25">
      <c r="A22" s="21" t="s">
        <v>342</v>
      </c>
      <c r="B22" s="15">
        <v>1.3</v>
      </c>
      <c r="C22" s="29" t="s">
        <v>574</v>
      </c>
      <c r="D22" s="32"/>
      <c r="E22" s="31"/>
      <c r="F22" s="17"/>
      <c r="G22" s="17"/>
      <c r="H22" s="17"/>
    </row>
    <row r="23" spans="1:8" s="16" customFormat="1" ht="45" x14ac:dyDescent="0.25">
      <c r="A23" s="21" t="s">
        <v>342</v>
      </c>
      <c r="B23" s="15">
        <v>2.1</v>
      </c>
      <c r="C23" s="29" t="s">
        <v>348</v>
      </c>
      <c r="D23" s="32"/>
      <c r="E23" s="31"/>
      <c r="F23" s="17"/>
      <c r="G23" s="17"/>
      <c r="H23" s="17"/>
    </row>
    <row r="24" spans="1:8" s="16" customFormat="1" x14ac:dyDescent="0.25">
      <c r="A24" s="21" t="s">
        <v>342</v>
      </c>
      <c r="B24" s="15">
        <v>3.1</v>
      </c>
      <c r="C24" s="29" t="s">
        <v>346</v>
      </c>
      <c r="D24" s="32"/>
      <c r="E24" s="31"/>
      <c r="F24" s="17"/>
      <c r="G24" s="17"/>
      <c r="H24" s="17"/>
    </row>
    <row r="25" spans="1:8" s="16" customFormat="1" x14ac:dyDescent="0.25">
      <c r="A25" s="21" t="s">
        <v>342</v>
      </c>
      <c r="B25" s="15">
        <v>3.2</v>
      </c>
      <c r="C25" s="29" t="s">
        <v>347</v>
      </c>
      <c r="D25" s="32"/>
      <c r="E25" s="31"/>
      <c r="F25" s="17"/>
      <c r="G25" s="17"/>
      <c r="H25" s="17"/>
    </row>
    <row r="26" spans="1:8" s="16" customFormat="1" ht="45" x14ac:dyDescent="0.25">
      <c r="A26" s="21" t="s">
        <v>342</v>
      </c>
      <c r="B26" s="15">
        <v>4.0999999999999996</v>
      </c>
      <c r="C26" s="29" t="s">
        <v>575</v>
      </c>
      <c r="D26" s="32"/>
      <c r="E26" s="31"/>
      <c r="F26" s="17"/>
      <c r="G26" s="17"/>
      <c r="H26" s="17"/>
    </row>
    <row r="27" spans="1:8" s="16" customFormat="1" ht="45" x14ac:dyDescent="0.25">
      <c r="A27" s="21" t="s">
        <v>342</v>
      </c>
      <c r="B27" s="15">
        <v>4.2</v>
      </c>
      <c r="C27" s="29" t="s">
        <v>351</v>
      </c>
      <c r="D27" s="32"/>
      <c r="E27" s="31"/>
      <c r="F27" s="17"/>
      <c r="G27" s="17"/>
      <c r="H27" s="17"/>
    </row>
    <row r="28" spans="1:8" s="16" customFormat="1" x14ac:dyDescent="0.25">
      <c r="A28" s="21" t="s">
        <v>342</v>
      </c>
      <c r="B28" s="15">
        <v>4.3</v>
      </c>
      <c r="C28" s="29" t="s">
        <v>349</v>
      </c>
      <c r="D28" s="32"/>
      <c r="E28" s="31"/>
      <c r="F28" s="17"/>
      <c r="G28" s="17"/>
      <c r="H28" s="17"/>
    </row>
    <row r="29" spans="1:8" s="16" customFormat="1" ht="30" x14ac:dyDescent="0.25">
      <c r="A29" s="21" t="s">
        <v>342</v>
      </c>
      <c r="B29" s="15">
        <v>4.4000000000000004</v>
      </c>
      <c r="C29" s="29" t="s">
        <v>576</v>
      </c>
      <c r="D29" s="32"/>
      <c r="E29" s="31"/>
      <c r="F29" s="17"/>
      <c r="G29" s="17"/>
      <c r="H29" s="17"/>
    </row>
    <row r="30" spans="1:8" s="16" customFormat="1" x14ac:dyDescent="0.25">
      <c r="A30" s="21" t="s">
        <v>342</v>
      </c>
      <c r="B30" s="15">
        <v>4.5</v>
      </c>
      <c r="C30" s="29" t="s">
        <v>352</v>
      </c>
      <c r="D30" s="32"/>
      <c r="E30" s="31"/>
      <c r="F30" s="17"/>
      <c r="G30" s="17"/>
      <c r="H30" s="17"/>
    </row>
    <row r="31" spans="1:8" s="16" customFormat="1" ht="30" x14ac:dyDescent="0.25">
      <c r="A31" s="21" t="s">
        <v>342</v>
      </c>
      <c r="B31" s="15">
        <v>5.0999999999999996</v>
      </c>
      <c r="C31" s="29" t="s">
        <v>355</v>
      </c>
      <c r="D31" s="32"/>
      <c r="E31" s="31"/>
      <c r="F31" s="17"/>
      <c r="G31" s="17"/>
      <c r="H31" s="17"/>
    </row>
    <row r="32" spans="1:8" s="16" customFormat="1" x14ac:dyDescent="0.25">
      <c r="A32" s="21" t="s">
        <v>342</v>
      </c>
      <c r="B32" s="15">
        <v>5.2</v>
      </c>
      <c r="C32" s="29" t="s">
        <v>354</v>
      </c>
      <c r="D32" s="32"/>
      <c r="E32" s="31"/>
      <c r="F32" s="17"/>
      <c r="G32" s="17"/>
      <c r="H32" s="17"/>
    </row>
    <row r="33" spans="1:8" s="16" customFormat="1" x14ac:dyDescent="0.25">
      <c r="A33" s="21" t="s">
        <v>342</v>
      </c>
      <c r="B33" s="15">
        <v>6.1</v>
      </c>
      <c r="C33" s="29" t="s">
        <v>577</v>
      </c>
      <c r="D33" s="32"/>
      <c r="E33" s="31"/>
      <c r="F33" s="17"/>
      <c r="G33" s="17"/>
      <c r="H33" s="17"/>
    </row>
    <row r="34" spans="1:8" s="16" customFormat="1" ht="30" x14ac:dyDescent="0.25">
      <c r="A34" s="21" t="s">
        <v>342</v>
      </c>
      <c r="B34" s="15">
        <v>6.2</v>
      </c>
      <c r="C34" s="29" t="s">
        <v>578</v>
      </c>
      <c r="D34" s="32"/>
      <c r="E34" s="31"/>
      <c r="F34" s="17"/>
      <c r="G34" s="17"/>
      <c r="H34" s="17"/>
    </row>
    <row r="35" spans="1:8" s="16" customFormat="1" ht="45" x14ac:dyDescent="0.25">
      <c r="A35" s="21" t="s">
        <v>342</v>
      </c>
      <c r="B35" s="15">
        <v>7.1</v>
      </c>
      <c r="C35" s="29" t="s">
        <v>579</v>
      </c>
      <c r="D35" s="32"/>
      <c r="E35" s="31"/>
      <c r="F35" s="17"/>
      <c r="G35" s="17"/>
      <c r="H35" s="17"/>
    </row>
    <row r="36" spans="1:8" s="16" customFormat="1" ht="45" x14ac:dyDescent="0.25">
      <c r="A36" s="21" t="s">
        <v>342</v>
      </c>
      <c r="B36" s="15">
        <v>7.2</v>
      </c>
      <c r="C36" s="29" t="s">
        <v>580</v>
      </c>
      <c r="D36" s="32"/>
      <c r="E36" s="31"/>
      <c r="F36" s="17"/>
      <c r="G36" s="17"/>
      <c r="H36" s="17"/>
    </row>
    <row r="37" spans="1:8" s="16" customFormat="1" ht="30" x14ac:dyDescent="0.25">
      <c r="A37" s="21" t="s">
        <v>342</v>
      </c>
      <c r="B37" s="15">
        <v>8.1</v>
      </c>
      <c r="C37" s="29" t="s">
        <v>581</v>
      </c>
      <c r="D37" s="32"/>
      <c r="E37" s="31"/>
      <c r="F37" s="17"/>
      <c r="G37" s="17"/>
      <c r="H37" s="17"/>
    </row>
    <row r="38" spans="1:8" s="16" customFormat="1" ht="45" x14ac:dyDescent="0.25">
      <c r="A38" s="21" t="s">
        <v>342</v>
      </c>
      <c r="B38" s="15">
        <v>8.1999999999999993</v>
      </c>
      <c r="C38" s="29" t="s">
        <v>582</v>
      </c>
      <c r="D38" s="32"/>
      <c r="E38" s="31"/>
      <c r="F38" s="17"/>
      <c r="G38" s="17"/>
      <c r="H38" s="17"/>
    </row>
    <row r="39" spans="1:8" s="16" customFormat="1" ht="45" x14ac:dyDescent="0.25">
      <c r="A39" s="21" t="s">
        <v>342</v>
      </c>
      <c r="B39" s="15">
        <v>9.1</v>
      </c>
      <c r="C39" s="29" t="s">
        <v>583</v>
      </c>
      <c r="D39" s="32"/>
      <c r="E39" s="31"/>
      <c r="F39" s="17"/>
      <c r="G39" s="17"/>
      <c r="H39" s="17"/>
    </row>
    <row r="40" spans="1:8" s="16" customFormat="1" ht="30" x14ac:dyDescent="0.25">
      <c r="A40" s="21" t="s">
        <v>342</v>
      </c>
      <c r="B40" s="15">
        <v>9.1999999999999993</v>
      </c>
      <c r="C40" s="29" t="s">
        <v>584</v>
      </c>
      <c r="D40" s="32"/>
      <c r="E40" s="31"/>
      <c r="F40" s="17"/>
      <c r="G40" s="17"/>
      <c r="H40" s="17"/>
    </row>
    <row r="41" spans="1:8" s="16" customFormat="1" ht="30" x14ac:dyDescent="0.25">
      <c r="A41" s="23" t="s">
        <v>363</v>
      </c>
      <c r="B41" s="15">
        <v>1.1000000000000001</v>
      </c>
      <c r="C41" s="29" t="s">
        <v>585</v>
      </c>
      <c r="D41" s="32"/>
      <c r="E41" s="31"/>
      <c r="F41" s="17"/>
      <c r="G41" s="17"/>
      <c r="H41" s="17"/>
    </row>
    <row r="42" spans="1:8" s="16" customFormat="1" ht="30" x14ac:dyDescent="0.25">
      <c r="A42" s="23" t="s">
        <v>363</v>
      </c>
      <c r="B42" s="15">
        <v>1.2</v>
      </c>
      <c r="C42" s="29" t="s">
        <v>586</v>
      </c>
      <c r="D42" s="32"/>
      <c r="E42" s="31"/>
      <c r="F42" s="17"/>
      <c r="G42" s="17"/>
      <c r="H42" s="17"/>
    </row>
    <row r="43" spans="1:8" s="16" customFormat="1" ht="30" x14ac:dyDescent="0.25">
      <c r="A43" s="23" t="s">
        <v>363</v>
      </c>
      <c r="B43" s="15">
        <v>1.3</v>
      </c>
      <c r="C43" s="29" t="s">
        <v>587</v>
      </c>
      <c r="D43" s="32"/>
      <c r="E43" s="31"/>
      <c r="F43" s="17"/>
      <c r="G43" s="17"/>
      <c r="H43" s="17"/>
    </row>
    <row r="44" spans="1:8" s="16" customFormat="1" ht="30" x14ac:dyDescent="0.25">
      <c r="A44" s="23" t="s">
        <v>363</v>
      </c>
      <c r="B44" s="15">
        <v>2.1</v>
      </c>
      <c r="C44" s="29" t="s">
        <v>367</v>
      </c>
      <c r="D44" s="32"/>
      <c r="E44" s="31"/>
      <c r="F44" s="17"/>
      <c r="G44" s="17"/>
      <c r="H44" s="17"/>
    </row>
    <row r="45" spans="1:8" s="16" customFormat="1" x14ac:dyDescent="0.25">
      <c r="A45" s="23" t="s">
        <v>363</v>
      </c>
      <c r="B45" s="15">
        <v>2.2000000000000002</v>
      </c>
      <c r="C45" s="29" t="s">
        <v>368</v>
      </c>
      <c r="D45" s="32"/>
      <c r="E45" s="31"/>
      <c r="F45" s="17"/>
      <c r="G45" s="17"/>
      <c r="H45" s="17"/>
    </row>
    <row r="46" spans="1:8" s="16" customFormat="1" x14ac:dyDescent="0.25">
      <c r="A46" s="23" t="s">
        <v>363</v>
      </c>
      <c r="B46" s="15">
        <v>3.1</v>
      </c>
      <c r="C46" s="29" t="s">
        <v>369</v>
      </c>
      <c r="D46" s="32"/>
      <c r="E46" s="31"/>
      <c r="F46" s="17"/>
      <c r="G46" s="17"/>
      <c r="H46" s="17"/>
    </row>
    <row r="47" spans="1:8" s="16" customFormat="1" ht="30" x14ac:dyDescent="0.25">
      <c r="A47" s="23" t="s">
        <v>363</v>
      </c>
      <c r="B47" s="15">
        <v>3.2</v>
      </c>
      <c r="C47" s="29" t="s">
        <v>588</v>
      </c>
      <c r="D47" s="32"/>
      <c r="E47" s="31"/>
      <c r="F47" s="17"/>
      <c r="G47" s="17"/>
      <c r="H47" s="17"/>
    </row>
    <row r="48" spans="1:8" s="16" customFormat="1" ht="30" x14ac:dyDescent="0.25">
      <c r="A48" s="23" t="s">
        <v>363</v>
      </c>
      <c r="B48" s="15">
        <v>3.3</v>
      </c>
      <c r="C48" s="29" t="s">
        <v>589</v>
      </c>
      <c r="D48" s="32"/>
      <c r="E48" s="31"/>
      <c r="F48" s="17"/>
      <c r="G48" s="17"/>
      <c r="H48" s="17"/>
    </row>
    <row r="49" spans="1:8" s="16" customFormat="1" ht="30" x14ac:dyDescent="0.25">
      <c r="A49" s="23" t="s">
        <v>363</v>
      </c>
      <c r="B49" s="15">
        <v>3.4</v>
      </c>
      <c r="C49" s="29" t="s">
        <v>590</v>
      </c>
      <c r="D49" s="32"/>
      <c r="E49" s="31"/>
      <c r="F49" s="17"/>
      <c r="G49" s="17"/>
      <c r="H49" s="17"/>
    </row>
    <row r="50" spans="1:8" x14ac:dyDescent="0.2">
      <c r="D50" s="16"/>
    </row>
    <row r="51" spans="1:8" x14ac:dyDescent="0.2">
      <c r="D51" s="16"/>
    </row>
    <row r="52" spans="1:8" x14ac:dyDescent="0.2">
      <c r="D52" s="16"/>
    </row>
    <row r="53" spans="1:8" x14ac:dyDescent="0.2">
      <c r="D53" s="16"/>
    </row>
    <row r="54" spans="1:8" x14ac:dyDescent="0.2">
      <c r="D54" s="16"/>
    </row>
    <row r="55" spans="1:8" x14ac:dyDescent="0.2">
      <c r="D55" s="16"/>
    </row>
    <row r="56" spans="1:8" x14ac:dyDescent="0.2">
      <c r="D56" s="16"/>
    </row>
    <row r="57" spans="1:8" x14ac:dyDescent="0.2">
      <c r="D57" s="16"/>
    </row>
    <row r="58" spans="1:8" x14ac:dyDescent="0.2">
      <c r="D58" s="16"/>
    </row>
    <row r="59" spans="1:8" x14ac:dyDescent="0.2">
      <c r="D59" s="16"/>
    </row>
    <row r="60" spans="1:8" x14ac:dyDescent="0.2">
      <c r="D60" s="16"/>
    </row>
    <row r="61" spans="1:8" x14ac:dyDescent="0.2">
      <c r="D61" s="16"/>
    </row>
    <row r="62" spans="1:8" x14ac:dyDescent="0.2">
      <c r="D62" s="16"/>
    </row>
    <row r="63" spans="1:8" x14ac:dyDescent="0.2">
      <c r="D63" s="16"/>
    </row>
    <row r="64" spans="1:8" x14ac:dyDescent="0.2">
      <c r="D64" s="16"/>
    </row>
    <row r="65" spans="4:4" x14ac:dyDescent="0.2">
      <c r="D65" s="16"/>
    </row>
    <row r="66" spans="4:4" x14ac:dyDescent="0.2">
      <c r="D66" s="16"/>
    </row>
    <row r="67" spans="4:4" x14ac:dyDescent="0.2">
      <c r="D67" s="16"/>
    </row>
    <row r="68" spans="4:4" x14ac:dyDescent="0.2">
      <c r="D68" s="16"/>
    </row>
    <row r="69" spans="4:4" x14ac:dyDescent="0.2">
      <c r="D69" s="16"/>
    </row>
    <row r="70" spans="4:4" x14ac:dyDescent="0.2">
      <c r="D70" s="16"/>
    </row>
    <row r="71" spans="4:4" x14ac:dyDescent="0.2">
      <c r="D71" s="16"/>
    </row>
    <row r="72" spans="4:4" x14ac:dyDescent="0.2">
      <c r="D72" s="16"/>
    </row>
    <row r="73" spans="4:4" x14ac:dyDescent="0.2">
      <c r="D73" s="16"/>
    </row>
    <row r="74" spans="4:4" x14ac:dyDescent="0.2">
      <c r="D74" s="16"/>
    </row>
    <row r="75" spans="4:4" x14ac:dyDescent="0.2">
      <c r="D75" s="16"/>
    </row>
    <row r="76" spans="4:4" x14ac:dyDescent="0.2">
      <c r="D76" s="16"/>
    </row>
    <row r="77" spans="4:4" x14ac:dyDescent="0.2">
      <c r="D77" s="16"/>
    </row>
    <row r="78" spans="4:4" x14ac:dyDescent="0.2">
      <c r="D78" s="16"/>
    </row>
    <row r="79" spans="4:4" x14ac:dyDescent="0.2">
      <c r="D79" s="16"/>
    </row>
    <row r="80" spans="4:4" x14ac:dyDescent="0.2">
      <c r="D80" s="16"/>
    </row>
    <row r="81" spans="4:4" x14ac:dyDescent="0.2">
      <c r="D81" s="16"/>
    </row>
    <row r="82" spans="4:4" x14ac:dyDescent="0.2">
      <c r="D82" s="16"/>
    </row>
    <row r="83" spans="4:4" x14ac:dyDescent="0.2">
      <c r="D83" s="16"/>
    </row>
    <row r="84" spans="4:4" x14ac:dyDescent="0.2">
      <c r="D84" s="16"/>
    </row>
    <row r="85" spans="4:4" x14ac:dyDescent="0.2">
      <c r="D85" s="16"/>
    </row>
    <row r="86" spans="4:4" x14ac:dyDescent="0.2">
      <c r="D86" s="16"/>
    </row>
    <row r="87" spans="4:4" x14ac:dyDescent="0.2">
      <c r="D87" s="16"/>
    </row>
    <row r="88" spans="4:4" x14ac:dyDescent="0.2">
      <c r="D88" s="16"/>
    </row>
    <row r="89" spans="4:4" x14ac:dyDescent="0.2">
      <c r="D89" s="16"/>
    </row>
    <row r="90" spans="4:4" x14ac:dyDescent="0.2">
      <c r="D90" s="16"/>
    </row>
    <row r="91" spans="4:4" x14ac:dyDescent="0.2">
      <c r="D91" s="16"/>
    </row>
    <row r="92" spans="4:4" x14ac:dyDescent="0.2">
      <c r="D92" s="16"/>
    </row>
    <row r="93" spans="4:4" x14ac:dyDescent="0.2">
      <c r="D93" s="16"/>
    </row>
    <row r="94" spans="4:4" x14ac:dyDescent="0.2">
      <c r="D94" s="16"/>
    </row>
    <row r="95" spans="4:4" x14ac:dyDescent="0.2">
      <c r="D95" s="16"/>
    </row>
    <row r="96" spans="4:4" x14ac:dyDescent="0.2">
      <c r="D96" s="16"/>
    </row>
    <row r="97" spans="4:4" x14ac:dyDescent="0.2">
      <c r="D97" s="16"/>
    </row>
    <row r="98" spans="4:4" x14ac:dyDescent="0.2">
      <c r="D98" s="16"/>
    </row>
    <row r="99" spans="4:4" x14ac:dyDescent="0.2">
      <c r="D99" s="16"/>
    </row>
    <row r="100" spans="4:4" x14ac:dyDescent="0.2">
      <c r="D100" s="16"/>
    </row>
    <row r="101" spans="4:4" x14ac:dyDescent="0.2">
      <c r="D101" s="16"/>
    </row>
    <row r="102" spans="4:4" x14ac:dyDescent="0.2">
      <c r="D102" s="16"/>
    </row>
    <row r="103" spans="4:4" x14ac:dyDescent="0.2">
      <c r="D103" s="16"/>
    </row>
    <row r="104" spans="4:4" x14ac:dyDescent="0.2">
      <c r="D104" s="16"/>
    </row>
    <row r="105" spans="4:4" x14ac:dyDescent="0.2">
      <c r="D105" s="16"/>
    </row>
    <row r="106" spans="4:4" x14ac:dyDescent="0.2">
      <c r="D106" s="16"/>
    </row>
    <row r="107" spans="4:4" x14ac:dyDescent="0.2">
      <c r="D107" s="16"/>
    </row>
    <row r="108" spans="4:4" x14ac:dyDescent="0.2">
      <c r="D108" s="16"/>
    </row>
    <row r="109" spans="4:4" x14ac:dyDescent="0.2">
      <c r="D109" s="16"/>
    </row>
    <row r="110" spans="4:4" x14ac:dyDescent="0.2">
      <c r="D110" s="16"/>
    </row>
    <row r="111" spans="4:4" x14ac:dyDescent="0.2">
      <c r="D111" s="16"/>
    </row>
    <row r="112" spans="4:4" x14ac:dyDescent="0.2">
      <c r="D112" s="16"/>
    </row>
    <row r="113" spans="4:4" x14ac:dyDescent="0.2">
      <c r="D113" s="16"/>
    </row>
    <row r="114" spans="4:4" x14ac:dyDescent="0.2">
      <c r="D114" s="16"/>
    </row>
    <row r="115" spans="4:4" x14ac:dyDescent="0.2">
      <c r="D115" s="16"/>
    </row>
    <row r="116" spans="4:4" x14ac:dyDescent="0.2">
      <c r="D116" s="16"/>
    </row>
    <row r="117" spans="4:4" x14ac:dyDescent="0.2">
      <c r="D117" s="16"/>
    </row>
    <row r="118" spans="4:4" x14ac:dyDescent="0.2">
      <c r="D118" s="16"/>
    </row>
    <row r="119" spans="4:4" x14ac:dyDescent="0.2">
      <c r="D119" s="16"/>
    </row>
    <row r="120" spans="4:4" x14ac:dyDescent="0.2">
      <c r="D120" s="16"/>
    </row>
    <row r="121" spans="4:4" x14ac:dyDescent="0.2">
      <c r="D121" s="16"/>
    </row>
    <row r="122" spans="4:4" x14ac:dyDescent="0.2">
      <c r="D122" s="16"/>
    </row>
    <row r="123" spans="4:4" x14ac:dyDescent="0.2">
      <c r="D123" s="16"/>
    </row>
    <row r="124" spans="4:4" x14ac:dyDescent="0.2">
      <c r="D124" s="16"/>
    </row>
    <row r="125" spans="4:4" x14ac:dyDescent="0.2">
      <c r="D125" s="16"/>
    </row>
    <row r="126" spans="4:4" x14ac:dyDescent="0.2">
      <c r="D126" s="16"/>
    </row>
    <row r="127" spans="4:4" x14ac:dyDescent="0.2">
      <c r="D127" s="16"/>
    </row>
    <row r="128" spans="4:4" x14ac:dyDescent="0.2">
      <c r="D128" s="16"/>
    </row>
    <row r="129" spans="4:4" x14ac:dyDescent="0.2">
      <c r="D129" s="16"/>
    </row>
    <row r="130" spans="4:4" x14ac:dyDescent="0.2">
      <c r="D130" s="16"/>
    </row>
    <row r="131" spans="4:4" x14ac:dyDescent="0.2">
      <c r="D131" s="16"/>
    </row>
    <row r="132" spans="4:4" x14ac:dyDescent="0.2">
      <c r="D132" s="16"/>
    </row>
    <row r="133" spans="4:4" x14ac:dyDescent="0.2">
      <c r="D133" s="16"/>
    </row>
    <row r="134" spans="4:4" x14ac:dyDescent="0.2">
      <c r="D134" s="16"/>
    </row>
    <row r="135" spans="4:4" x14ac:dyDescent="0.2">
      <c r="D135" s="16"/>
    </row>
    <row r="136" spans="4:4" x14ac:dyDescent="0.2">
      <c r="D136" s="16"/>
    </row>
    <row r="137" spans="4:4" x14ac:dyDescent="0.2">
      <c r="D137" s="16"/>
    </row>
    <row r="138" spans="4:4" x14ac:dyDescent="0.2">
      <c r="D138" s="16"/>
    </row>
    <row r="139" spans="4:4" x14ac:dyDescent="0.2">
      <c r="D139" s="16"/>
    </row>
    <row r="140" spans="4:4" x14ac:dyDescent="0.2">
      <c r="D140" s="16"/>
    </row>
    <row r="141" spans="4:4" x14ac:dyDescent="0.2">
      <c r="D141" s="16"/>
    </row>
    <row r="142" spans="4:4" x14ac:dyDescent="0.2">
      <c r="D142" s="16"/>
    </row>
    <row r="143" spans="4:4" x14ac:dyDescent="0.2">
      <c r="D143" s="16"/>
    </row>
    <row r="144" spans="4:4" x14ac:dyDescent="0.2">
      <c r="D144" s="16"/>
    </row>
    <row r="145" spans="4:4" x14ac:dyDescent="0.2">
      <c r="D145" s="16"/>
    </row>
    <row r="146" spans="4:4" x14ac:dyDescent="0.2">
      <c r="D146" s="16"/>
    </row>
    <row r="147" spans="4:4" x14ac:dyDescent="0.2">
      <c r="D147" s="16"/>
    </row>
    <row r="148" spans="4:4" x14ac:dyDescent="0.2">
      <c r="D148" s="16"/>
    </row>
    <row r="149" spans="4:4" x14ac:dyDescent="0.2">
      <c r="D149" s="16"/>
    </row>
    <row r="150" spans="4:4" x14ac:dyDescent="0.2">
      <c r="D150" s="16"/>
    </row>
    <row r="151" spans="4:4" x14ac:dyDescent="0.2">
      <c r="D151" s="16"/>
    </row>
    <row r="152" spans="4:4" x14ac:dyDescent="0.2">
      <c r="D152" s="16"/>
    </row>
    <row r="153" spans="4:4" x14ac:dyDescent="0.2">
      <c r="D153" s="16"/>
    </row>
    <row r="154" spans="4:4" x14ac:dyDescent="0.2">
      <c r="D154" s="16"/>
    </row>
    <row r="155" spans="4:4" x14ac:dyDescent="0.2">
      <c r="D155" s="16"/>
    </row>
    <row r="156" spans="4:4" x14ac:dyDescent="0.2">
      <c r="D156" s="16"/>
    </row>
    <row r="157" spans="4:4" x14ac:dyDescent="0.2">
      <c r="D157" s="16"/>
    </row>
    <row r="158" spans="4:4" x14ac:dyDescent="0.2">
      <c r="D158" s="16"/>
    </row>
    <row r="159" spans="4:4" x14ac:dyDescent="0.2">
      <c r="D159" s="16"/>
    </row>
    <row r="160" spans="4:4" x14ac:dyDescent="0.2">
      <c r="D160" s="16"/>
    </row>
    <row r="161" spans="4:4" x14ac:dyDescent="0.2">
      <c r="D161" s="16"/>
    </row>
    <row r="162" spans="4:4" x14ac:dyDescent="0.2">
      <c r="D162" s="16"/>
    </row>
    <row r="163" spans="4:4" x14ac:dyDescent="0.2">
      <c r="D163" s="16"/>
    </row>
    <row r="164" spans="4:4" x14ac:dyDescent="0.2">
      <c r="D164" s="16"/>
    </row>
    <row r="165" spans="4:4" x14ac:dyDescent="0.2">
      <c r="D165" s="16"/>
    </row>
    <row r="166" spans="4:4" x14ac:dyDescent="0.2">
      <c r="D166" s="16"/>
    </row>
    <row r="167" spans="4:4" x14ac:dyDescent="0.2">
      <c r="D167" s="16"/>
    </row>
    <row r="168" spans="4:4" x14ac:dyDescent="0.2">
      <c r="D168" s="16"/>
    </row>
    <row r="169" spans="4:4" x14ac:dyDescent="0.2">
      <c r="D169" s="16"/>
    </row>
    <row r="170" spans="4:4" x14ac:dyDescent="0.2">
      <c r="D170" s="16"/>
    </row>
    <row r="171" spans="4:4" x14ac:dyDescent="0.2">
      <c r="D171" s="16"/>
    </row>
    <row r="172" spans="4:4" x14ac:dyDescent="0.2">
      <c r="D172" s="16"/>
    </row>
    <row r="173" spans="4:4" x14ac:dyDescent="0.2">
      <c r="D173" s="16"/>
    </row>
    <row r="174" spans="4:4" x14ac:dyDescent="0.2">
      <c r="D174" s="16"/>
    </row>
    <row r="175" spans="4:4" x14ac:dyDescent="0.2">
      <c r="D175" s="16"/>
    </row>
    <row r="176" spans="4:4" x14ac:dyDescent="0.2">
      <c r="D176" s="16"/>
    </row>
    <row r="177" spans="4:4" x14ac:dyDescent="0.2">
      <c r="D177" s="16"/>
    </row>
    <row r="178" spans="4:4" x14ac:dyDescent="0.2">
      <c r="D178" s="16"/>
    </row>
    <row r="179" spans="4:4" x14ac:dyDescent="0.2">
      <c r="D179" s="16"/>
    </row>
    <row r="180" spans="4:4" x14ac:dyDescent="0.2">
      <c r="D180" s="16"/>
    </row>
    <row r="181" spans="4:4" x14ac:dyDescent="0.2">
      <c r="D181" s="16"/>
    </row>
    <row r="182" spans="4:4" x14ac:dyDescent="0.2">
      <c r="D182" s="16"/>
    </row>
    <row r="183" spans="4:4" x14ac:dyDescent="0.2">
      <c r="D183" s="16"/>
    </row>
    <row r="184" spans="4:4" x14ac:dyDescent="0.2">
      <c r="D184" s="16"/>
    </row>
    <row r="185" spans="4:4" x14ac:dyDescent="0.2">
      <c r="D185" s="16"/>
    </row>
    <row r="186" spans="4:4" x14ac:dyDescent="0.2">
      <c r="D186" s="16"/>
    </row>
    <row r="187" spans="4:4" x14ac:dyDescent="0.2">
      <c r="D187" s="16"/>
    </row>
    <row r="188" spans="4:4" x14ac:dyDescent="0.2">
      <c r="D188" s="16"/>
    </row>
    <row r="189" spans="4:4" x14ac:dyDescent="0.2">
      <c r="D189" s="16"/>
    </row>
    <row r="190" spans="4:4" x14ac:dyDescent="0.2">
      <c r="D190" s="16"/>
    </row>
    <row r="191" spans="4:4" x14ac:dyDescent="0.2">
      <c r="D191" s="16"/>
    </row>
    <row r="192" spans="4:4" x14ac:dyDescent="0.2">
      <c r="D192" s="16"/>
    </row>
    <row r="193" spans="4:4" x14ac:dyDescent="0.2">
      <c r="D193" s="16"/>
    </row>
    <row r="194" spans="4:4" x14ac:dyDescent="0.2">
      <c r="D194" s="16"/>
    </row>
    <row r="195" spans="4:4" x14ac:dyDescent="0.2">
      <c r="D195" s="16"/>
    </row>
    <row r="196" spans="4:4" x14ac:dyDescent="0.2">
      <c r="D196" s="16"/>
    </row>
    <row r="197" spans="4:4" x14ac:dyDescent="0.2">
      <c r="D197" s="16"/>
    </row>
    <row r="198" spans="4:4" x14ac:dyDescent="0.2">
      <c r="D198" s="16"/>
    </row>
    <row r="199" spans="4:4" x14ac:dyDescent="0.2">
      <c r="D199" s="16"/>
    </row>
    <row r="200" spans="4:4" x14ac:dyDescent="0.2">
      <c r="D200" s="16"/>
    </row>
    <row r="201" spans="4:4" x14ac:dyDescent="0.2">
      <c r="D201" s="16"/>
    </row>
    <row r="202" spans="4:4" x14ac:dyDescent="0.2">
      <c r="D202" s="16"/>
    </row>
    <row r="203" spans="4:4" x14ac:dyDescent="0.2">
      <c r="D203" s="16"/>
    </row>
    <row r="204" spans="4:4" x14ac:dyDescent="0.2">
      <c r="D204" s="16"/>
    </row>
    <row r="205" spans="4:4" x14ac:dyDescent="0.2">
      <c r="D205" s="16"/>
    </row>
    <row r="206" spans="4:4" x14ac:dyDescent="0.2">
      <c r="D206" s="16"/>
    </row>
    <row r="207" spans="4:4" x14ac:dyDescent="0.2">
      <c r="D207" s="16"/>
    </row>
    <row r="208" spans="4:4" x14ac:dyDescent="0.2">
      <c r="D208" s="16"/>
    </row>
    <row r="209" spans="4:4" x14ac:dyDescent="0.2">
      <c r="D209" s="16"/>
    </row>
    <row r="210" spans="4:4" x14ac:dyDescent="0.2">
      <c r="D210" s="16"/>
    </row>
    <row r="211" spans="4:4" x14ac:dyDescent="0.2">
      <c r="D211" s="16"/>
    </row>
    <row r="212" spans="4:4" x14ac:dyDescent="0.2">
      <c r="D212" s="16"/>
    </row>
    <row r="213" spans="4:4" x14ac:dyDescent="0.2">
      <c r="D213" s="16"/>
    </row>
    <row r="214" spans="4:4" x14ac:dyDescent="0.2">
      <c r="D214" s="16"/>
    </row>
    <row r="215" spans="4:4" x14ac:dyDescent="0.2">
      <c r="D215" s="16"/>
    </row>
    <row r="216" spans="4:4" x14ac:dyDescent="0.2">
      <c r="D216" s="16"/>
    </row>
    <row r="217" spans="4:4" x14ac:dyDescent="0.2">
      <c r="D217" s="16"/>
    </row>
    <row r="218" spans="4:4" x14ac:dyDescent="0.2">
      <c r="D218" s="16"/>
    </row>
    <row r="219" spans="4:4" x14ac:dyDescent="0.2">
      <c r="D219" s="16"/>
    </row>
    <row r="220" spans="4:4" x14ac:dyDescent="0.2">
      <c r="D220" s="16"/>
    </row>
    <row r="221" spans="4:4" x14ac:dyDescent="0.2">
      <c r="D221" s="16"/>
    </row>
    <row r="222" spans="4:4" x14ac:dyDescent="0.2">
      <c r="D222" s="16"/>
    </row>
    <row r="223" spans="4:4" x14ac:dyDescent="0.2">
      <c r="D223" s="16"/>
    </row>
    <row r="224" spans="4:4" x14ac:dyDescent="0.2">
      <c r="D224" s="16"/>
    </row>
    <row r="225" spans="4:4" x14ac:dyDescent="0.2">
      <c r="D225" s="16"/>
    </row>
    <row r="226" spans="4:4" x14ac:dyDescent="0.2">
      <c r="D226" s="16"/>
    </row>
    <row r="227" spans="4:4" x14ac:dyDescent="0.2">
      <c r="D227" s="16"/>
    </row>
    <row r="228" spans="4:4" x14ac:dyDescent="0.2">
      <c r="D228" s="16"/>
    </row>
    <row r="229" spans="4:4" x14ac:dyDescent="0.2">
      <c r="D229" s="16"/>
    </row>
    <row r="230" spans="4:4" x14ac:dyDescent="0.2">
      <c r="D230" s="16"/>
    </row>
    <row r="231" spans="4:4" x14ac:dyDescent="0.2">
      <c r="D231" s="16"/>
    </row>
    <row r="232" spans="4:4" x14ac:dyDescent="0.2">
      <c r="D232" s="16"/>
    </row>
    <row r="233" spans="4:4" x14ac:dyDescent="0.2">
      <c r="D233" s="16"/>
    </row>
    <row r="234" spans="4:4" x14ac:dyDescent="0.2">
      <c r="D234" s="16"/>
    </row>
    <row r="235" spans="4:4" x14ac:dyDescent="0.2">
      <c r="D235" s="16"/>
    </row>
    <row r="236" spans="4:4" x14ac:dyDescent="0.2">
      <c r="D236" s="16"/>
    </row>
    <row r="237" spans="4:4" x14ac:dyDescent="0.2">
      <c r="D237" s="16"/>
    </row>
    <row r="238" spans="4:4" x14ac:dyDescent="0.2">
      <c r="D238" s="16"/>
    </row>
    <row r="239" spans="4:4" x14ac:dyDescent="0.2">
      <c r="D239" s="16"/>
    </row>
    <row r="240" spans="4:4" x14ac:dyDescent="0.2">
      <c r="D240" s="16"/>
    </row>
    <row r="241" spans="4:4" x14ac:dyDescent="0.2">
      <c r="D241" s="16"/>
    </row>
    <row r="242" spans="4:4" x14ac:dyDescent="0.2">
      <c r="D242" s="16"/>
    </row>
    <row r="243" spans="4:4" x14ac:dyDescent="0.2">
      <c r="D243" s="16"/>
    </row>
    <row r="244" spans="4:4" x14ac:dyDescent="0.2">
      <c r="D244" s="16"/>
    </row>
    <row r="245" spans="4:4" x14ac:dyDescent="0.2">
      <c r="D245" s="16"/>
    </row>
    <row r="246" spans="4:4" x14ac:dyDescent="0.2">
      <c r="D246" s="16"/>
    </row>
    <row r="247" spans="4:4" x14ac:dyDescent="0.2">
      <c r="D247" s="16"/>
    </row>
    <row r="248" spans="4:4" x14ac:dyDescent="0.2">
      <c r="D248" s="16"/>
    </row>
    <row r="249" spans="4:4" x14ac:dyDescent="0.2">
      <c r="D249" s="16"/>
    </row>
    <row r="250" spans="4:4" x14ac:dyDescent="0.2">
      <c r="D250" s="16"/>
    </row>
    <row r="251" spans="4:4" x14ac:dyDescent="0.2">
      <c r="D251" s="16"/>
    </row>
    <row r="252" spans="4:4" x14ac:dyDescent="0.2">
      <c r="D252" s="16"/>
    </row>
    <row r="253" spans="4:4" x14ac:dyDescent="0.2">
      <c r="D253" s="16"/>
    </row>
    <row r="254" spans="4:4" x14ac:dyDescent="0.2">
      <c r="D254" s="16"/>
    </row>
    <row r="255" spans="4:4" x14ac:dyDescent="0.2">
      <c r="D255" s="16"/>
    </row>
    <row r="256" spans="4:4" x14ac:dyDescent="0.2">
      <c r="D256" s="16"/>
    </row>
    <row r="257" spans="4:4" x14ac:dyDescent="0.2">
      <c r="D257" s="16"/>
    </row>
    <row r="258" spans="4:4" x14ac:dyDescent="0.2">
      <c r="D258" s="16"/>
    </row>
    <row r="259" spans="4:4" x14ac:dyDescent="0.2">
      <c r="D259" s="16"/>
    </row>
    <row r="260" spans="4:4" x14ac:dyDescent="0.2">
      <c r="D260" s="16"/>
    </row>
    <row r="261" spans="4:4" x14ac:dyDescent="0.2">
      <c r="D261" s="16"/>
    </row>
    <row r="262" spans="4:4" x14ac:dyDescent="0.2">
      <c r="D262" s="16"/>
    </row>
    <row r="263" spans="4:4" x14ac:dyDescent="0.2">
      <c r="D263" s="16"/>
    </row>
    <row r="264" spans="4:4" x14ac:dyDescent="0.2">
      <c r="D264" s="16"/>
    </row>
    <row r="265" spans="4:4" x14ac:dyDescent="0.2">
      <c r="D265" s="16"/>
    </row>
    <row r="266" spans="4:4" x14ac:dyDescent="0.2">
      <c r="D266" s="16"/>
    </row>
    <row r="267" spans="4:4" x14ac:dyDescent="0.2">
      <c r="D267" s="16"/>
    </row>
    <row r="268" spans="4:4" x14ac:dyDescent="0.2">
      <c r="D268" s="16"/>
    </row>
    <row r="269" spans="4:4" x14ac:dyDescent="0.2">
      <c r="D269" s="16"/>
    </row>
    <row r="270" spans="4:4" x14ac:dyDescent="0.2">
      <c r="D270" s="16"/>
    </row>
    <row r="271" spans="4:4" x14ac:dyDescent="0.2">
      <c r="D271" s="16"/>
    </row>
    <row r="272" spans="4:4" x14ac:dyDescent="0.2">
      <c r="D272" s="16"/>
    </row>
    <row r="273" spans="4:4" x14ac:dyDescent="0.2">
      <c r="D273" s="16"/>
    </row>
    <row r="274" spans="4:4" x14ac:dyDescent="0.2">
      <c r="D274" s="16"/>
    </row>
    <row r="275" spans="4:4" x14ac:dyDescent="0.2">
      <c r="D275" s="16"/>
    </row>
    <row r="276" spans="4:4" x14ac:dyDescent="0.2">
      <c r="D276" s="16"/>
    </row>
    <row r="277" spans="4:4" x14ac:dyDescent="0.2">
      <c r="D277" s="16"/>
    </row>
    <row r="278" spans="4:4" x14ac:dyDescent="0.2">
      <c r="D278" s="16"/>
    </row>
  </sheetData>
  <mergeCells count="2">
    <mergeCell ref="E1:H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017A-ACE0-4152-8DB7-4D5C866F4815}">
  <dimension ref="A1:I146"/>
  <sheetViews>
    <sheetView showGridLines="0" zoomScaleNormal="100" workbookViewId="0">
      <selection activeCell="C148" sqref="C148"/>
    </sheetView>
  </sheetViews>
  <sheetFormatPr baseColWidth="10" defaultRowHeight="15" x14ac:dyDescent="0.2"/>
  <cols>
    <col min="1" max="1" width="7.42578125" style="11" customWidth="1"/>
    <col min="2" max="2" width="8.5703125" style="11" customWidth="1"/>
    <col min="3" max="3" width="10.7109375" style="11" customWidth="1"/>
    <col min="4" max="4" width="229.7109375" style="1" bestFit="1" customWidth="1"/>
    <col min="5" max="16384" width="11.42578125" style="1"/>
  </cols>
  <sheetData>
    <row r="1" spans="1:9" ht="30" x14ac:dyDescent="0.4">
      <c r="A1" s="127" t="s">
        <v>11</v>
      </c>
      <c r="B1" s="127"/>
      <c r="C1" s="127"/>
      <c r="D1" s="127"/>
    </row>
    <row r="2" spans="1:9" s="42" customFormat="1" ht="17.100000000000001" customHeight="1" x14ac:dyDescent="0.2">
      <c r="A2" s="69" t="s">
        <v>6</v>
      </c>
      <c r="B2" s="69" t="s">
        <v>7</v>
      </c>
      <c r="C2" s="69" t="s">
        <v>8</v>
      </c>
      <c r="D2" s="73" t="s">
        <v>9</v>
      </c>
    </row>
    <row r="3" spans="1:9" s="16" customFormat="1" ht="17.100000000000001" customHeight="1" x14ac:dyDescent="0.25">
      <c r="A3" s="52">
        <v>2</v>
      </c>
      <c r="B3" s="40" t="s">
        <v>13</v>
      </c>
      <c r="C3" s="40">
        <v>2.1</v>
      </c>
      <c r="D3" s="36" t="s">
        <v>15</v>
      </c>
      <c r="E3" s="35"/>
      <c r="F3" s="34"/>
      <c r="G3" s="34"/>
      <c r="H3" s="34"/>
      <c r="I3" s="10"/>
    </row>
    <row r="4" spans="1:9" s="16" customFormat="1" ht="17.100000000000001" customHeight="1" x14ac:dyDescent="0.25">
      <c r="A4" s="52">
        <v>3</v>
      </c>
      <c r="B4" s="40" t="s">
        <v>13</v>
      </c>
      <c r="C4" s="40">
        <v>3.2</v>
      </c>
      <c r="D4" s="36" t="s">
        <v>18</v>
      </c>
      <c r="E4" s="35"/>
      <c r="F4" s="34"/>
      <c r="G4" s="34"/>
      <c r="H4" s="34"/>
      <c r="I4" s="10"/>
    </row>
    <row r="5" spans="1:9" s="16" customFormat="1" ht="17.100000000000001" customHeight="1" x14ac:dyDescent="0.25">
      <c r="A5" s="52">
        <v>3</v>
      </c>
      <c r="B5" s="40" t="s">
        <v>13</v>
      </c>
      <c r="C5" s="40">
        <v>3.3</v>
      </c>
      <c r="D5" s="36" t="s">
        <v>19</v>
      </c>
      <c r="E5" s="35"/>
      <c r="F5" s="34"/>
      <c r="G5" s="34"/>
      <c r="H5" s="34"/>
      <c r="I5" s="10"/>
    </row>
    <row r="6" spans="1:9" s="16" customFormat="1" ht="17.100000000000001" customHeight="1" x14ac:dyDescent="0.25">
      <c r="A6" s="52">
        <v>3</v>
      </c>
      <c r="B6" s="40" t="s">
        <v>13</v>
      </c>
      <c r="C6" s="40">
        <v>3.5</v>
      </c>
      <c r="D6" s="36" t="s">
        <v>21</v>
      </c>
      <c r="E6" s="35"/>
      <c r="F6" s="34"/>
      <c r="G6" s="34"/>
      <c r="H6" s="34"/>
      <c r="I6" s="10"/>
    </row>
    <row r="7" spans="1:9" s="16" customFormat="1" ht="17.100000000000001" customHeight="1" x14ac:dyDescent="0.25">
      <c r="A7" s="52">
        <v>4</v>
      </c>
      <c r="B7" s="40" t="s">
        <v>13</v>
      </c>
      <c r="C7" s="40">
        <v>4.2</v>
      </c>
      <c r="D7" s="36" t="s">
        <v>23</v>
      </c>
      <c r="E7" s="35"/>
      <c r="F7" s="34"/>
      <c r="G7" s="34"/>
      <c r="H7" s="34"/>
      <c r="I7" s="10"/>
    </row>
    <row r="8" spans="1:9" s="16" customFormat="1" ht="17.100000000000001" customHeight="1" x14ac:dyDescent="0.25">
      <c r="A8" s="52">
        <v>5</v>
      </c>
      <c r="B8" s="40" t="s">
        <v>13</v>
      </c>
      <c r="C8" s="40">
        <v>5.0999999999999996</v>
      </c>
      <c r="D8" s="36" t="s">
        <v>402</v>
      </c>
      <c r="E8" s="35"/>
      <c r="F8" s="34"/>
      <c r="G8" s="34"/>
      <c r="H8" s="34"/>
      <c r="I8" s="10"/>
    </row>
    <row r="9" spans="1:9" s="16" customFormat="1" ht="17.100000000000001" customHeight="1" x14ac:dyDescent="0.25">
      <c r="A9" s="40">
        <v>1</v>
      </c>
      <c r="B9" s="40" t="s">
        <v>33</v>
      </c>
      <c r="C9" s="40">
        <v>1.1000000000000001</v>
      </c>
      <c r="D9" s="36" t="s">
        <v>393</v>
      </c>
      <c r="E9" s="35"/>
      <c r="F9" s="34"/>
      <c r="G9" s="34"/>
      <c r="H9" s="34"/>
      <c r="I9" s="10"/>
    </row>
    <row r="10" spans="1:9" s="16" customFormat="1" ht="17.100000000000001" customHeight="1" x14ac:dyDescent="0.25">
      <c r="A10" s="40">
        <v>2</v>
      </c>
      <c r="B10" s="40" t="s">
        <v>33</v>
      </c>
      <c r="C10" s="40">
        <v>2.1</v>
      </c>
      <c r="D10" s="36" t="s">
        <v>34</v>
      </c>
      <c r="E10" s="35"/>
      <c r="F10" s="34"/>
      <c r="G10" s="34"/>
      <c r="H10" s="34"/>
      <c r="I10" s="10"/>
    </row>
    <row r="11" spans="1:9" s="16" customFormat="1" ht="17.100000000000001" customHeight="1" x14ac:dyDescent="0.25">
      <c r="A11" s="40">
        <v>3</v>
      </c>
      <c r="B11" s="40" t="s">
        <v>33</v>
      </c>
      <c r="C11" s="40">
        <v>3.1</v>
      </c>
      <c r="D11" s="36" t="s">
        <v>37</v>
      </c>
      <c r="E11" s="35"/>
      <c r="F11" s="34"/>
      <c r="G11" s="34"/>
      <c r="H11" s="34"/>
      <c r="I11" s="10"/>
    </row>
    <row r="12" spans="1:9" s="16" customFormat="1" ht="17.100000000000001" customHeight="1" x14ac:dyDescent="0.25">
      <c r="A12" s="40">
        <v>3</v>
      </c>
      <c r="B12" s="40" t="s">
        <v>33</v>
      </c>
      <c r="C12" s="40">
        <v>3.2</v>
      </c>
      <c r="D12" s="36" t="s">
        <v>38</v>
      </c>
      <c r="E12" s="35"/>
      <c r="F12" s="34"/>
      <c r="G12" s="34"/>
      <c r="H12" s="34"/>
      <c r="I12" s="10"/>
    </row>
    <row r="13" spans="1:9" s="16" customFormat="1" ht="17.100000000000001" customHeight="1" x14ac:dyDescent="0.25">
      <c r="A13" s="40">
        <v>3</v>
      </c>
      <c r="B13" s="40" t="s">
        <v>33</v>
      </c>
      <c r="C13" s="40">
        <v>3.3</v>
      </c>
      <c r="D13" s="36" t="s">
        <v>591</v>
      </c>
      <c r="E13" s="35"/>
      <c r="F13" s="34"/>
      <c r="G13" s="34"/>
      <c r="H13" s="34"/>
      <c r="I13" s="10"/>
    </row>
    <row r="14" spans="1:9" s="16" customFormat="1" ht="17.100000000000001" customHeight="1" x14ac:dyDescent="0.25">
      <c r="A14" s="40">
        <v>1</v>
      </c>
      <c r="B14" s="40" t="s">
        <v>55</v>
      </c>
      <c r="C14" s="40">
        <v>1.1000000000000001</v>
      </c>
      <c r="D14" s="36" t="s">
        <v>56</v>
      </c>
      <c r="E14" s="35"/>
      <c r="F14" s="34"/>
      <c r="G14" s="34"/>
      <c r="H14" s="34"/>
      <c r="I14" s="10"/>
    </row>
    <row r="15" spans="1:9" s="16" customFormat="1" ht="17.100000000000001" customHeight="1" x14ac:dyDescent="0.25">
      <c r="A15" s="40">
        <v>2</v>
      </c>
      <c r="B15" s="40" t="s">
        <v>55</v>
      </c>
      <c r="C15" s="40">
        <v>2.1</v>
      </c>
      <c r="D15" s="36" t="s">
        <v>592</v>
      </c>
      <c r="E15" s="35"/>
      <c r="F15" s="34"/>
      <c r="G15" s="34"/>
      <c r="H15" s="34"/>
      <c r="I15" s="10"/>
    </row>
    <row r="16" spans="1:9" s="16" customFormat="1" ht="17.100000000000001" customHeight="1" x14ac:dyDescent="0.25">
      <c r="A16" s="40">
        <v>2</v>
      </c>
      <c r="B16" s="40" t="s">
        <v>55</v>
      </c>
      <c r="C16" s="40">
        <v>2.2000000000000002</v>
      </c>
      <c r="D16" s="36" t="s">
        <v>59</v>
      </c>
      <c r="E16" s="35"/>
      <c r="F16" s="34"/>
      <c r="G16" s="34"/>
      <c r="H16" s="34"/>
      <c r="I16" s="10"/>
    </row>
    <row r="17" spans="1:9" s="16" customFormat="1" ht="17.100000000000001" customHeight="1" x14ac:dyDescent="0.25">
      <c r="A17" s="40">
        <v>2</v>
      </c>
      <c r="B17" s="40" t="s">
        <v>55</v>
      </c>
      <c r="C17" s="40">
        <v>2.2999999999999998</v>
      </c>
      <c r="D17" s="36" t="s">
        <v>60</v>
      </c>
      <c r="E17" s="35"/>
      <c r="F17" s="34"/>
      <c r="G17" s="34"/>
      <c r="H17" s="34"/>
      <c r="I17" s="10"/>
    </row>
    <row r="18" spans="1:9" s="16" customFormat="1" ht="17.100000000000001" customHeight="1" x14ac:dyDescent="0.25">
      <c r="A18" s="40">
        <v>2</v>
      </c>
      <c r="B18" s="40" t="s">
        <v>55</v>
      </c>
      <c r="C18" s="40">
        <v>2.4</v>
      </c>
      <c r="D18" s="36" t="s">
        <v>61</v>
      </c>
      <c r="E18" s="35"/>
      <c r="F18" s="34"/>
      <c r="G18" s="34"/>
      <c r="H18" s="34"/>
      <c r="I18" s="10"/>
    </row>
    <row r="19" spans="1:9" s="16" customFormat="1" ht="17.100000000000001" customHeight="1" x14ac:dyDescent="0.25">
      <c r="A19" s="40">
        <v>2</v>
      </c>
      <c r="B19" s="40" t="s">
        <v>55</v>
      </c>
      <c r="C19" s="40">
        <v>2.5</v>
      </c>
      <c r="D19" s="36" t="s">
        <v>62</v>
      </c>
      <c r="E19" s="35"/>
      <c r="F19" s="34"/>
      <c r="G19" s="34"/>
      <c r="H19" s="34"/>
      <c r="I19" s="10"/>
    </row>
    <row r="20" spans="1:9" s="16" customFormat="1" ht="17.100000000000001" customHeight="1" x14ac:dyDescent="0.25">
      <c r="A20" s="40">
        <v>3</v>
      </c>
      <c r="B20" s="40" t="s">
        <v>40</v>
      </c>
      <c r="C20" s="40">
        <v>3.2</v>
      </c>
      <c r="D20" s="36" t="s">
        <v>46</v>
      </c>
      <c r="E20" s="35"/>
      <c r="F20" s="34"/>
      <c r="G20" s="34"/>
      <c r="H20" s="34"/>
      <c r="I20" s="10"/>
    </row>
    <row r="21" spans="1:9" s="16" customFormat="1" ht="17.100000000000001" customHeight="1" x14ac:dyDescent="0.25">
      <c r="A21" s="40">
        <v>1</v>
      </c>
      <c r="B21" s="40" t="s">
        <v>47</v>
      </c>
      <c r="C21" s="40">
        <v>1.1000000000000001</v>
      </c>
      <c r="D21" s="36" t="s">
        <v>48</v>
      </c>
      <c r="E21" s="35"/>
      <c r="F21" s="34"/>
      <c r="G21" s="34"/>
      <c r="H21" s="34"/>
      <c r="I21" s="10"/>
    </row>
    <row r="22" spans="1:9" s="16" customFormat="1" ht="17.100000000000001" customHeight="1" x14ac:dyDescent="0.25">
      <c r="A22" s="40">
        <v>1</v>
      </c>
      <c r="B22" s="40" t="s">
        <v>47</v>
      </c>
      <c r="C22" s="40">
        <v>1.2</v>
      </c>
      <c r="D22" s="36" t="s">
        <v>49</v>
      </c>
      <c r="E22" s="35"/>
      <c r="F22" s="34"/>
      <c r="G22" s="34"/>
      <c r="H22" s="34"/>
      <c r="I22" s="10"/>
    </row>
    <row r="23" spans="1:9" s="16" customFormat="1" ht="17.100000000000001" customHeight="1" x14ac:dyDescent="0.25">
      <c r="A23" s="40">
        <v>2</v>
      </c>
      <c r="B23" s="40" t="s">
        <v>47</v>
      </c>
      <c r="C23" s="40">
        <v>2.1</v>
      </c>
      <c r="D23" s="36" t="s">
        <v>50</v>
      </c>
      <c r="E23" s="35"/>
      <c r="F23" s="34"/>
      <c r="G23" s="34"/>
      <c r="H23" s="34"/>
      <c r="I23" s="10"/>
    </row>
    <row r="24" spans="1:9" s="16" customFormat="1" ht="17.100000000000001" customHeight="1" x14ac:dyDescent="0.25">
      <c r="A24" s="40">
        <v>2</v>
      </c>
      <c r="B24" s="40" t="s">
        <v>47</v>
      </c>
      <c r="C24" s="40">
        <v>2.2999999999999998</v>
      </c>
      <c r="D24" s="36" t="s">
        <v>52</v>
      </c>
      <c r="E24" s="35"/>
      <c r="F24" s="34"/>
      <c r="G24" s="34"/>
      <c r="H24" s="34"/>
      <c r="I24" s="10"/>
    </row>
    <row r="25" spans="1:9" s="16" customFormat="1" ht="17.100000000000001" customHeight="1" x14ac:dyDescent="0.25">
      <c r="A25" s="40">
        <v>3</v>
      </c>
      <c r="B25" s="40" t="s">
        <v>47</v>
      </c>
      <c r="C25" s="40">
        <v>3.1</v>
      </c>
      <c r="D25" s="36" t="s">
        <v>53</v>
      </c>
      <c r="E25" s="35"/>
      <c r="F25" s="34"/>
      <c r="G25" s="34"/>
      <c r="H25" s="34"/>
      <c r="I25" s="10"/>
    </row>
    <row r="26" spans="1:9" s="16" customFormat="1" ht="17.100000000000001" customHeight="1" x14ac:dyDescent="0.25">
      <c r="A26" s="40">
        <v>3</v>
      </c>
      <c r="B26" s="40" t="s">
        <v>47</v>
      </c>
      <c r="C26" s="40">
        <v>3.2</v>
      </c>
      <c r="D26" s="36" t="s">
        <v>54</v>
      </c>
      <c r="E26" s="35"/>
      <c r="F26" s="34"/>
      <c r="G26" s="34"/>
      <c r="H26" s="34"/>
      <c r="I26" s="10"/>
    </row>
    <row r="27" spans="1:9" s="16" customFormat="1" ht="17.100000000000001" customHeight="1" x14ac:dyDescent="0.25">
      <c r="A27" s="40">
        <v>1</v>
      </c>
      <c r="B27" s="40" t="s">
        <v>64</v>
      </c>
      <c r="C27" s="40">
        <v>1.1000000000000001</v>
      </c>
      <c r="D27" s="36" t="s">
        <v>65</v>
      </c>
      <c r="E27" s="35"/>
      <c r="F27" s="34"/>
      <c r="G27" s="34"/>
      <c r="H27" s="34"/>
      <c r="I27" s="10"/>
    </row>
    <row r="28" spans="1:9" s="16" customFormat="1" ht="17.100000000000001" customHeight="1" x14ac:dyDescent="0.25">
      <c r="A28" s="40">
        <v>1</v>
      </c>
      <c r="B28" s="40" t="s">
        <v>64</v>
      </c>
      <c r="C28" s="40">
        <v>1.2</v>
      </c>
      <c r="D28" s="36" t="s">
        <v>66</v>
      </c>
      <c r="E28" s="35"/>
      <c r="F28" s="34"/>
      <c r="G28" s="34"/>
      <c r="H28" s="34"/>
      <c r="I28" s="10"/>
    </row>
    <row r="29" spans="1:9" s="16" customFormat="1" ht="17.100000000000001" customHeight="1" x14ac:dyDescent="0.25">
      <c r="A29" s="40">
        <v>2</v>
      </c>
      <c r="B29" s="40" t="s">
        <v>64</v>
      </c>
      <c r="C29" s="40">
        <v>2.1</v>
      </c>
      <c r="D29" s="36" t="s">
        <v>593</v>
      </c>
      <c r="E29" s="35"/>
      <c r="F29" s="34"/>
      <c r="G29" s="34"/>
      <c r="H29" s="34"/>
      <c r="I29" s="10"/>
    </row>
    <row r="30" spans="1:9" s="16" customFormat="1" ht="17.100000000000001" customHeight="1" x14ac:dyDescent="0.25">
      <c r="A30" s="40">
        <v>2</v>
      </c>
      <c r="B30" s="40" t="s">
        <v>64</v>
      </c>
      <c r="C30" s="40">
        <v>2.2000000000000002</v>
      </c>
      <c r="D30" s="36" t="s">
        <v>594</v>
      </c>
      <c r="E30" s="35"/>
      <c r="F30" s="34"/>
      <c r="G30" s="34"/>
      <c r="H30" s="34"/>
      <c r="I30" s="10"/>
    </row>
    <row r="31" spans="1:9" s="16" customFormat="1" ht="17.100000000000001" customHeight="1" x14ac:dyDescent="0.25">
      <c r="A31" s="40">
        <v>2</v>
      </c>
      <c r="B31" s="40" t="s">
        <v>64</v>
      </c>
      <c r="C31" s="40">
        <v>2.2999999999999998</v>
      </c>
      <c r="D31" s="36" t="s">
        <v>595</v>
      </c>
      <c r="E31" s="35"/>
      <c r="F31" s="34"/>
      <c r="G31" s="34"/>
      <c r="H31" s="34"/>
      <c r="I31" s="10"/>
    </row>
    <row r="32" spans="1:9" s="16" customFormat="1" ht="17.100000000000001" customHeight="1" x14ac:dyDescent="0.25">
      <c r="A32" s="40">
        <v>3</v>
      </c>
      <c r="B32" s="40" t="s">
        <v>64</v>
      </c>
      <c r="C32" s="40">
        <v>3.1</v>
      </c>
      <c r="D32" s="36" t="s">
        <v>70</v>
      </c>
      <c r="E32" s="35"/>
      <c r="F32" s="34"/>
      <c r="G32" s="34"/>
      <c r="H32" s="34"/>
      <c r="I32" s="10"/>
    </row>
    <row r="33" spans="1:9" s="16" customFormat="1" ht="17.100000000000001" customHeight="1" x14ac:dyDescent="0.25">
      <c r="A33" s="40">
        <v>3</v>
      </c>
      <c r="B33" s="40" t="s">
        <v>64</v>
      </c>
      <c r="C33" s="40">
        <v>3.2</v>
      </c>
      <c r="D33" s="36" t="s">
        <v>71</v>
      </c>
      <c r="E33" s="35"/>
      <c r="F33" s="34"/>
      <c r="G33" s="34"/>
      <c r="H33" s="34"/>
      <c r="I33" s="10"/>
    </row>
    <row r="34" spans="1:9" s="16" customFormat="1" ht="17.100000000000001" customHeight="1" x14ac:dyDescent="0.25">
      <c r="A34" s="40">
        <v>3</v>
      </c>
      <c r="B34" s="40" t="s">
        <v>64</v>
      </c>
      <c r="C34" s="40">
        <v>3.3</v>
      </c>
      <c r="D34" s="36" t="s">
        <v>596</v>
      </c>
      <c r="E34" s="35"/>
      <c r="F34" s="34"/>
      <c r="G34" s="34"/>
      <c r="H34" s="34"/>
      <c r="I34" s="10"/>
    </row>
    <row r="35" spans="1:9" s="16" customFormat="1" ht="17.100000000000001" customHeight="1" x14ac:dyDescent="0.25">
      <c r="A35" s="40">
        <v>1</v>
      </c>
      <c r="B35" s="40" t="s">
        <v>90</v>
      </c>
      <c r="C35" s="40">
        <v>1.1000000000000001</v>
      </c>
      <c r="D35" s="36" t="s">
        <v>91</v>
      </c>
      <c r="E35" s="35"/>
      <c r="F35" s="34"/>
      <c r="G35" s="34"/>
      <c r="H35" s="34"/>
      <c r="I35" s="10"/>
    </row>
    <row r="36" spans="1:9" s="16" customFormat="1" ht="17.100000000000001" customHeight="1" x14ac:dyDescent="0.25">
      <c r="A36" s="40">
        <v>2</v>
      </c>
      <c r="B36" s="40" t="s">
        <v>90</v>
      </c>
      <c r="C36" s="40">
        <v>2.1</v>
      </c>
      <c r="D36" s="36" t="s">
        <v>597</v>
      </c>
      <c r="E36" s="35"/>
      <c r="F36" s="34"/>
      <c r="G36" s="34"/>
      <c r="H36" s="34"/>
      <c r="I36" s="10"/>
    </row>
    <row r="37" spans="1:9" s="16" customFormat="1" ht="17.100000000000001" customHeight="1" x14ac:dyDescent="0.25">
      <c r="A37" s="40">
        <v>2</v>
      </c>
      <c r="B37" s="40" t="s">
        <v>90</v>
      </c>
      <c r="C37" s="40">
        <v>2.2000000000000002</v>
      </c>
      <c r="D37" s="36" t="s">
        <v>93</v>
      </c>
      <c r="E37" s="35"/>
      <c r="F37" s="34"/>
      <c r="G37" s="34"/>
      <c r="H37" s="34"/>
      <c r="I37" s="10"/>
    </row>
    <row r="38" spans="1:9" s="16" customFormat="1" ht="17.100000000000001" customHeight="1" x14ac:dyDescent="0.25">
      <c r="A38" s="40">
        <v>2</v>
      </c>
      <c r="B38" s="40" t="s">
        <v>90</v>
      </c>
      <c r="C38" s="40">
        <v>2.2999999999999998</v>
      </c>
      <c r="D38" s="36" t="s">
        <v>598</v>
      </c>
      <c r="E38" s="35"/>
      <c r="F38" s="34"/>
      <c r="G38" s="34"/>
      <c r="H38" s="34"/>
      <c r="I38" s="10"/>
    </row>
    <row r="39" spans="1:9" s="16" customFormat="1" ht="17.100000000000001" customHeight="1" x14ac:dyDescent="0.25">
      <c r="A39" s="40">
        <v>3</v>
      </c>
      <c r="B39" s="40" t="s">
        <v>90</v>
      </c>
      <c r="C39" s="40">
        <v>3.1</v>
      </c>
      <c r="D39" s="36" t="s">
        <v>95</v>
      </c>
      <c r="E39" s="35"/>
      <c r="F39" s="34"/>
      <c r="G39" s="34"/>
      <c r="H39" s="34"/>
      <c r="I39" s="10"/>
    </row>
    <row r="40" spans="1:9" s="16" customFormat="1" ht="17.100000000000001" customHeight="1" x14ac:dyDescent="0.25">
      <c r="A40" s="40">
        <v>3</v>
      </c>
      <c r="B40" s="40" t="s">
        <v>90</v>
      </c>
      <c r="C40" s="40">
        <v>3.2</v>
      </c>
      <c r="D40" s="36" t="s">
        <v>96</v>
      </c>
      <c r="E40" s="35"/>
      <c r="F40" s="34"/>
      <c r="G40" s="34"/>
      <c r="H40" s="34"/>
      <c r="I40" s="10"/>
    </row>
    <row r="41" spans="1:9" s="16" customFormat="1" ht="17.100000000000001" customHeight="1" x14ac:dyDescent="0.25">
      <c r="A41" s="40">
        <v>1</v>
      </c>
      <c r="B41" s="40" t="s">
        <v>83</v>
      </c>
      <c r="C41" s="40">
        <v>1.1000000000000001</v>
      </c>
      <c r="D41" s="36" t="s">
        <v>84</v>
      </c>
      <c r="E41" s="35"/>
      <c r="F41" s="34"/>
      <c r="G41" s="34"/>
      <c r="H41" s="34"/>
      <c r="I41" s="10"/>
    </row>
    <row r="42" spans="1:9" s="16" customFormat="1" ht="17.100000000000001" customHeight="1" x14ac:dyDescent="0.25">
      <c r="A42" s="40">
        <v>1</v>
      </c>
      <c r="B42" s="40" t="s">
        <v>83</v>
      </c>
      <c r="C42" s="40">
        <v>1.2</v>
      </c>
      <c r="D42" s="36" t="s">
        <v>85</v>
      </c>
      <c r="E42" s="35"/>
      <c r="F42" s="34"/>
      <c r="G42" s="34"/>
      <c r="H42" s="34"/>
      <c r="I42" s="10"/>
    </row>
    <row r="43" spans="1:9" s="16" customFormat="1" ht="17.100000000000001" customHeight="1" x14ac:dyDescent="0.25">
      <c r="A43" s="40">
        <v>2</v>
      </c>
      <c r="B43" s="40" t="s">
        <v>83</v>
      </c>
      <c r="C43" s="40">
        <v>2.1</v>
      </c>
      <c r="D43" s="36" t="s">
        <v>599</v>
      </c>
      <c r="E43" s="35"/>
      <c r="F43" s="34"/>
      <c r="G43" s="34"/>
      <c r="H43" s="34"/>
      <c r="I43" s="10"/>
    </row>
    <row r="44" spans="1:9" s="16" customFormat="1" ht="17.100000000000001" customHeight="1" x14ac:dyDescent="0.25">
      <c r="A44" s="40">
        <v>2</v>
      </c>
      <c r="B44" s="40" t="s">
        <v>83</v>
      </c>
      <c r="C44" s="40">
        <v>2.2000000000000002</v>
      </c>
      <c r="D44" s="36" t="s">
        <v>87</v>
      </c>
      <c r="E44" s="35"/>
      <c r="F44" s="34"/>
      <c r="G44" s="34"/>
      <c r="H44" s="34"/>
      <c r="I44" s="10"/>
    </row>
    <row r="45" spans="1:9" s="16" customFormat="1" ht="17.100000000000001" customHeight="1" x14ac:dyDescent="0.25">
      <c r="A45" s="40">
        <v>3</v>
      </c>
      <c r="B45" s="40" t="s">
        <v>83</v>
      </c>
      <c r="C45" s="40">
        <v>3.1</v>
      </c>
      <c r="D45" s="36" t="s">
        <v>600</v>
      </c>
      <c r="E45" s="35"/>
      <c r="F45" s="34"/>
      <c r="G45" s="34"/>
      <c r="H45" s="34"/>
      <c r="I45" s="10"/>
    </row>
    <row r="46" spans="1:9" s="16" customFormat="1" ht="17.100000000000001" customHeight="1" x14ac:dyDescent="0.25">
      <c r="A46" s="40">
        <v>3</v>
      </c>
      <c r="B46" s="40" t="s">
        <v>83</v>
      </c>
      <c r="C46" s="40">
        <v>3.2</v>
      </c>
      <c r="D46" s="36" t="s">
        <v>89</v>
      </c>
      <c r="E46" s="35"/>
      <c r="F46" s="34"/>
      <c r="G46" s="34"/>
      <c r="H46" s="34"/>
      <c r="I46" s="10"/>
    </row>
    <row r="47" spans="1:9" s="16" customFormat="1" ht="17.100000000000001" customHeight="1" x14ac:dyDescent="0.25">
      <c r="A47" s="40">
        <v>3</v>
      </c>
      <c r="B47" s="40" t="s">
        <v>97</v>
      </c>
      <c r="C47" s="40">
        <v>3.1</v>
      </c>
      <c r="D47" s="36" t="s">
        <v>601</v>
      </c>
      <c r="E47" s="35"/>
      <c r="F47" s="34"/>
      <c r="G47" s="34"/>
      <c r="H47" s="34"/>
      <c r="I47" s="10"/>
    </row>
    <row r="48" spans="1:9" s="16" customFormat="1" ht="17.100000000000001" customHeight="1" x14ac:dyDescent="0.25">
      <c r="A48" s="40">
        <v>3</v>
      </c>
      <c r="B48" s="40" t="s">
        <v>97</v>
      </c>
      <c r="C48" s="40">
        <v>3.2</v>
      </c>
      <c r="D48" s="36" t="s">
        <v>104</v>
      </c>
      <c r="E48" s="35"/>
      <c r="F48" s="34"/>
      <c r="G48" s="34"/>
      <c r="H48" s="34"/>
      <c r="I48" s="10"/>
    </row>
    <row r="49" spans="1:9" s="16" customFormat="1" ht="17.100000000000001" customHeight="1" x14ac:dyDescent="0.25">
      <c r="A49" s="40">
        <v>4</v>
      </c>
      <c r="B49" s="40" t="s">
        <v>97</v>
      </c>
      <c r="C49" s="40">
        <v>4.0999999999999996</v>
      </c>
      <c r="D49" s="36" t="s">
        <v>105</v>
      </c>
      <c r="E49" s="35"/>
      <c r="F49" s="34"/>
      <c r="G49" s="34"/>
      <c r="H49" s="34"/>
      <c r="I49" s="10"/>
    </row>
    <row r="50" spans="1:9" s="16" customFormat="1" ht="17.100000000000001" customHeight="1" x14ac:dyDescent="0.25">
      <c r="A50" s="40">
        <v>1</v>
      </c>
      <c r="B50" s="40" t="s">
        <v>106</v>
      </c>
      <c r="C50" s="40">
        <v>1.1000000000000001</v>
      </c>
      <c r="D50" s="36" t="s">
        <v>107</v>
      </c>
      <c r="E50" s="35"/>
      <c r="F50" s="34"/>
      <c r="G50" s="34"/>
      <c r="H50" s="34"/>
      <c r="I50" s="10"/>
    </row>
    <row r="51" spans="1:9" s="16" customFormat="1" ht="17.100000000000001" customHeight="1" x14ac:dyDescent="0.25">
      <c r="A51" s="40">
        <v>2</v>
      </c>
      <c r="B51" s="40" t="s">
        <v>106</v>
      </c>
      <c r="C51" s="40">
        <v>2.1</v>
      </c>
      <c r="D51" s="36" t="s">
        <v>602</v>
      </c>
      <c r="E51" s="35"/>
      <c r="F51" s="34"/>
      <c r="G51" s="34"/>
      <c r="H51" s="34"/>
      <c r="I51" s="10"/>
    </row>
    <row r="52" spans="1:9" s="16" customFormat="1" ht="17.100000000000001" customHeight="1" x14ac:dyDescent="0.25">
      <c r="A52" s="40">
        <v>3</v>
      </c>
      <c r="B52" s="40" t="s">
        <v>106</v>
      </c>
      <c r="C52" s="40">
        <v>3.1</v>
      </c>
      <c r="D52" s="36" t="s">
        <v>603</v>
      </c>
      <c r="E52" s="35"/>
      <c r="F52" s="34"/>
      <c r="G52" s="34"/>
      <c r="H52" s="34"/>
      <c r="I52" s="10"/>
    </row>
    <row r="53" spans="1:9" s="16" customFormat="1" ht="17.100000000000001" customHeight="1" x14ac:dyDescent="0.25">
      <c r="A53" s="40">
        <v>3</v>
      </c>
      <c r="B53" s="40" t="s">
        <v>106</v>
      </c>
      <c r="C53" s="40">
        <v>3.2</v>
      </c>
      <c r="D53" s="36" t="s">
        <v>111</v>
      </c>
      <c r="E53" s="35"/>
      <c r="F53" s="34"/>
      <c r="G53" s="34"/>
      <c r="H53" s="34"/>
      <c r="I53" s="10"/>
    </row>
    <row r="54" spans="1:9" s="16" customFormat="1" ht="17.100000000000001" customHeight="1" x14ac:dyDescent="0.25">
      <c r="A54" s="40">
        <v>4</v>
      </c>
      <c r="B54" s="40" t="s">
        <v>106</v>
      </c>
      <c r="C54" s="40">
        <v>4.0999999999999996</v>
      </c>
      <c r="D54" s="36" t="s">
        <v>113</v>
      </c>
      <c r="E54" s="35"/>
      <c r="F54" s="34"/>
      <c r="G54" s="34"/>
      <c r="H54" s="34"/>
      <c r="I54" s="10"/>
    </row>
    <row r="55" spans="1:9" s="16" customFormat="1" ht="17.100000000000001" customHeight="1" x14ac:dyDescent="0.25">
      <c r="A55" s="40">
        <v>1</v>
      </c>
      <c r="B55" s="40" t="s">
        <v>114</v>
      </c>
      <c r="C55" s="40">
        <v>1.1000000000000001</v>
      </c>
      <c r="D55" s="36" t="s">
        <v>115</v>
      </c>
      <c r="E55" s="35"/>
      <c r="F55" s="34"/>
      <c r="G55" s="34"/>
      <c r="H55" s="34"/>
      <c r="I55" s="10"/>
    </row>
    <row r="56" spans="1:9" s="16" customFormat="1" ht="17.100000000000001" customHeight="1" x14ac:dyDescent="0.25">
      <c r="A56" s="40">
        <v>2</v>
      </c>
      <c r="B56" s="40" t="s">
        <v>114</v>
      </c>
      <c r="C56" s="40">
        <v>2.2000000000000002</v>
      </c>
      <c r="D56" s="36" t="s">
        <v>117</v>
      </c>
      <c r="E56" s="35"/>
      <c r="F56" s="34"/>
      <c r="G56" s="34"/>
      <c r="H56" s="34"/>
      <c r="I56" s="10"/>
    </row>
    <row r="57" spans="1:9" s="16" customFormat="1" ht="17.100000000000001" customHeight="1" x14ac:dyDescent="0.25">
      <c r="A57" s="40">
        <v>2</v>
      </c>
      <c r="B57" s="40" t="s">
        <v>114</v>
      </c>
      <c r="C57" s="40">
        <v>2.2999999999999998</v>
      </c>
      <c r="D57" s="36" t="s">
        <v>118</v>
      </c>
      <c r="E57" s="35"/>
      <c r="F57" s="34"/>
      <c r="G57" s="34"/>
      <c r="H57" s="34"/>
      <c r="I57" s="10"/>
    </row>
    <row r="58" spans="1:9" s="16" customFormat="1" ht="17.100000000000001" customHeight="1" x14ac:dyDescent="0.25">
      <c r="A58" s="40">
        <v>1</v>
      </c>
      <c r="B58" s="40" t="s">
        <v>155</v>
      </c>
      <c r="C58" s="40">
        <v>1.1000000000000001</v>
      </c>
      <c r="D58" s="36" t="s">
        <v>156</v>
      </c>
      <c r="E58" s="35"/>
      <c r="F58" s="34"/>
      <c r="G58" s="34"/>
      <c r="H58" s="34"/>
      <c r="I58" s="10"/>
    </row>
    <row r="59" spans="1:9" s="16" customFormat="1" ht="17.100000000000001" customHeight="1" x14ac:dyDescent="0.25">
      <c r="A59" s="40">
        <v>1</v>
      </c>
      <c r="B59" s="40" t="s">
        <v>155</v>
      </c>
      <c r="C59" s="40">
        <v>1.2</v>
      </c>
      <c r="D59" s="36" t="s">
        <v>157</v>
      </c>
      <c r="E59" s="35"/>
      <c r="F59" s="34"/>
      <c r="G59" s="34"/>
      <c r="H59" s="34"/>
      <c r="I59" s="10"/>
    </row>
    <row r="60" spans="1:9" s="16" customFormat="1" ht="17.100000000000001" customHeight="1" x14ac:dyDescent="0.25">
      <c r="A60" s="40">
        <v>2</v>
      </c>
      <c r="B60" s="40" t="s">
        <v>155</v>
      </c>
      <c r="C60" s="40">
        <v>2.1</v>
      </c>
      <c r="D60" s="36" t="s">
        <v>604</v>
      </c>
      <c r="E60" s="35"/>
      <c r="F60" s="34"/>
      <c r="G60" s="34"/>
      <c r="H60" s="34"/>
      <c r="I60" s="10"/>
    </row>
    <row r="61" spans="1:9" s="16" customFormat="1" ht="17.100000000000001" customHeight="1" x14ac:dyDescent="0.25">
      <c r="A61" s="40">
        <v>2</v>
      </c>
      <c r="B61" s="40" t="s">
        <v>155</v>
      </c>
      <c r="C61" s="40">
        <v>2.2000000000000002</v>
      </c>
      <c r="D61" s="36" t="s">
        <v>159</v>
      </c>
      <c r="E61" s="35"/>
      <c r="F61" s="34"/>
      <c r="G61" s="34"/>
      <c r="H61" s="34"/>
      <c r="I61" s="10"/>
    </row>
    <row r="62" spans="1:9" s="16" customFormat="1" ht="17.100000000000001" customHeight="1" x14ac:dyDescent="0.25">
      <c r="A62" s="40">
        <v>2</v>
      </c>
      <c r="B62" s="40" t="s">
        <v>155</v>
      </c>
      <c r="C62" s="40">
        <v>2.4</v>
      </c>
      <c r="D62" s="36" t="s">
        <v>161</v>
      </c>
      <c r="E62" s="35"/>
      <c r="F62" s="34"/>
      <c r="G62" s="34"/>
      <c r="H62" s="34"/>
      <c r="I62" s="10"/>
    </row>
    <row r="63" spans="1:9" s="16" customFormat="1" ht="17.100000000000001" customHeight="1" x14ac:dyDescent="0.25">
      <c r="A63" s="40">
        <v>3</v>
      </c>
      <c r="B63" s="40" t="s">
        <v>155</v>
      </c>
      <c r="C63" s="40">
        <v>3.1</v>
      </c>
      <c r="D63" s="36" t="s">
        <v>162</v>
      </c>
      <c r="E63" s="35"/>
      <c r="F63" s="34"/>
      <c r="G63" s="34"/>
      <c r="H63" s="34"/>
      <c r="I63" s="10"/>
    </row>
    <row r="64" spans="1:9" s="16" customFormat="1" ht="17.100000000000001" customHeight="1" x14ac:dyDescent="0.25">
      <c r="A64" s="40">
        <v>3</v>
      </c>
      <c r="B64" s="40" t="s">
        <v>155</v>
      </c>
      <c r="C64" s="40">
        <v>3.2</v>
      </c>
      <c r="D64" s="36" t="s">
        <v>163</v>
      </c>
      <c r="E64" s="35"/>
      <c r="F64" s="34"/>
      <c r="G64" s="34"/>
      <c r="H64" s="34"/>
      <c r="I64" s="10"/>
    </row>
    <row r="65" spans="1:9" s="16" customFormat="1" ht="17.100000000000001" customHeight="1" x14ac:dyDescent="0.25">
      <c r="A65" s="40">
        <v>3</v>
      </c>
      <c r="B65" s="40" t="s">
        <v>155</v>
      </c>
      <c r="C65" s="40">
        <v>3.4</v>
      </c>
      <c r="D65" s="36" t="s">
        <v>165</v>
      </c>
      <c r="E65" s="35"/>
      <c r="F65" s="34"/>
      <c r="G65" s="34"/>
      <c r="H65" s="34"/>
      <c r="I65" s="10"/>
    </row>
    <row r="66" spans="1:9" s="16" customFormat="1" ht="17.100000000000001" customHeight="1" x14ac:dyDescent="0.25">
      <c r="A66" s="40">
        <v>1</v>
      </c>
      <c r="B66" s="40" t="s">
        <v>121</v>
      </c>
      <c r="C66" s="40">
        <v>1.2</v>
      </c>
      <c r="D66" s="36" t="s">
        <v>123</v>
      </c>
      <c r="E66" s="35"/>
      <c r="F66" s="34"/>
      <c r="G66" s="34"/>
      <c r="H66" s="34"/>
      <c r="I66" s="10"/>
    </row>
    <row r="67" spans="1:9" s="16" customFormat="1" ht="17.100000000000001" customHeight="1" x14ac:dyDescent="0.25">
      <c r="A67" s="40">
        <v>2</v>
      </c>
      <c r="B67" s="40" t="s">
        <v>121</v>
      </c>
      <c r="C67" s="40">
        <v>2.2000000000000002</v>
      </c>
      <c r="D67" s="36" t="s">
        <v>605</v>
      </c>
      <c r="E67" s="35"/>
      <c r="F67" s="34"/>
      <c r="G67" s="34"/>
      <c r="H67" s="34"/>
      <c r="I67" s="10"/>
    </row>
    <row r="68" spans="1:9" s="16" customFormat="1" ht="17.100000000000001" customHeight="1" x14ac:dyDescent="0.25">
      <c r="A68" s="40">
        <v>2</v>
      </c>
      <c r="B68" s="40" t="s">
        <v>121</v>
      </c>
      <c r="C68" s="40">
        <v>2.2999999999999998</v>
      </c>
      <c r="D68" s="36" t="s">
        <v>126</v>
      </c>
      <c r="E68" s="35"/>
      <c r="F68" s="34"/>
      <c r="G68" s="34"/>
      <c r="H68" s="34"/>
      <c r="I68" s="10"/>
    </row>
    <row r="69" spans="1:9" s="16" customFormat="1" ht="17.100000000000001" customHeight="1" x14ac:dyDescent="0.25">
      <c r="A69" s="40">
        <v>2</v>
      </c>
      <c r="B69" s="40" t="s">
        <v>121</v>
      </c>
      <c r="C69" s="40">
        <v>2.5</v>
      </c>
      <c r="D69" s="36" t="s">
        <v>606</v>
      </c>
      <c r="E69" s="35"/>
      <c r="F69" s="34"/>
      <c r="G69" s="34"/>
      <c r="H69" s="34"/>
      <c r="I69" s="10"/>
    </row>
    <row r="70" spans="1:9" s="16" customFormat="1" ht="17.100000000000001" customHeight="1" x14ac:dyDescent="0.25">
      <c r="A70" s="40">
        <v>2</v>
      </c>
      <c r="B70" s="40" t="s">
        <v>121</v>
      </c>
      <c r="C70" s="40">
        <v>2.6</v>
      </c>
      <c r="D70" s="36" t="s">
        <v>129</v>
      </c>
      <c r="E70" s="35"/>
      <c r="F70" s="34"/>
      <c r="G70" s="34"/>
      <c r="H70" s="34"/>
      <c r="I70" s="10"/>
    </row>
    <row r="71" spans="1:9" s="16" customFormat="1" ht="17.100000000000001" customHeight="1" x14ac:dyDescent="0.25">
      <c r="A71" s="40">
        <v>3</v>
      </c>
      <c r="B71" s="40" t="s">
        <v>121</v>
      </c>
      <c r="C71" s="40">
        <v>3.1</v>
      </c>
      <c r="D71" s="36" t="s">
        <v>607</v>
      </c>
      <c r="E71" s="35"/>
      <c r="F71" s="34"/>
      <c r="G71" s="34"/>
      <c r="H71" s="34"/>
      <c r="I71" s="10"/>
    </row>
    <row r="72" spans="1:9" s="16" customFormat="1" ht="17.100000000000001" customHeight="1" x14ac:dyDescent="0.25">
      <c r="A72" s="40">
        <v>3</v>
      </c>
      <c r="B72" s="40" t="s">
        <v>121</v>
      </c>
      <c r="C72" s="40">
        <v>3.2</v>
      </c>
      <c r="D72" s="36" t="s">
        <v>131</v>
      </c>
      <c r="E72" s="35"/>
      <c r="F72" s="34"/>
      <c r="G72" s="34"/>
      <c r="H72" s="34"/>
      <c r="I72" s="10"/>
    </row>
    <row r="73" spans="1:9" s="16" customFormat="1" ht="17.100000000000001" customHeight="1" x14ac:dyDescent="0.25">
      <c r="A73" s="40">
        <v>3</v>
      </c>
      <c r="B73" s="40" t="s">
        <v>121</v>
      </c>
      <c r="C73" s="40">
        <v>3.3</v>
      </c>
      <c r="D73" s="36" t="s">
        <v>608</v>
      </c>
      <c r="E73" s="35"/>
      <c r="F73" s="34"/>
      <c r="G73" s="34"/>
      <c r="H73" s="34"/>
      <c r="I73" s="10"/>
    </row>
    <row r="74" spans="1:9" s="16" customFormat="1" ht="17.100000000000001" customHeight="1" x14ac:dyDescent="0.25">
      <c r="A74" s="40">
        <v>3</v>
      </c>
      <c r="B74" s="40" t="s">
        <v>121</v>
      </c>
      <c r="C74" s="40">
        <v>3.4</v>
      </c>
      <c r="D74" s="36" t="s">
        <v>609</v>
      </c>
      <c r="E74" s="35"/>
      <c r="F74" s="34"/>
      <c r="G74" s="34"/>
      <c r="H74" s="34"/>
      <c r="I74" s="10"/>
    </row>
    <row r="75" spans="1:9" s="16" customFormat="1" ht="17.100000000000001" customHeight="1" x14ac:dyDescent="0.25">
      <c r="A75" s="40">
        <v>3</v>
      </c>
      <c r="B75" s="40" t="s">
        <v>121</v>
      </c>
      <c r="C75" s="40">
        <v>3.5</v>
      </c>
      <c r="D75" s="36" t="s">
        <v>134</v>
      </c>
      <c r="E75" s="35"/>
      <c r="F75" s="34"/>
      <c r="G75" s="34"/>
      <c r="H75" s="34"/>
      <c r="I75" s="10"/>
    </row>
    <row r="76" spans="1:9" s="16" customFormat="1" ht="17.100000000000001" customHeight="1" x14ac:dyDescent="0.25">
      <c r="A76" s="40">
        <v>3</v>
      </c>
      <c r="B76" s="40" t="s">
        <v>121</v>
      </c>
      <c r="C76" s="40">
        <v>3.6</v>
      </c>
      <c r="D76" s="36" t="s">
        <v>135</v>
      </c>
      <c r="E76" s="35"/>
      <c r="F76" s="34"/>
      <c r="G76" s="34"/>
      <c r="H76" s="34"/>
      <c r="I76" s="10"/>
    </row>
    <row r="77" spans="1:9" s="16" customFormat="1" ht="17.100000000000001" customHeight="1" x14ac:dyDescent="0.25">
      <c r="A77" s="40">
        <v>4</v>
      </c>
      <c r="B77" s="40" t="s">
        <v>121</v>
      </c>
      <c r="C77" s="40">
        <v>4.0999999999999996</v>
      </c>
      <c r="D77" s="36" t="s">
        <v>610</v>
      </c>
      <c r="E77" s="35"/>
      <c r="F77" s="34"/>
      <c r="G77" s="34"/>
      <c r="H77" s="34"/>
      <c r="I77" s="10"/>
    </row>
    <row r="78" spans="1:9" s="16" customFormat="1" ht="17.100000000000001" customHeight="1" x14ac:dyDescent="0.25">
      <c r="A78" s="40">
        <v>4</v>
      </c>
      <c r="B78" s="40" t="s">
        <v>121</v>
      </c>
      <c r="C78" s="40">
        <v>4.2</v>
      </c>
      <c r="D78" s="36" t="s">
        <v>136</v>
      </c>
      <c r="E78" s="35"/>
      <c r="F78" s="34"/>
      <c r="G78" s="34"/>
      <c r="H78" s="34"/>
      <c r="I78" s="10"/>
    </row>
    <row r="79" spans="1:9" s="16" customFormat="1" ht="17.100000000000001" customHeight="1" x14ac:dyDescent="0.25">
      <c r="A79" s="40">
        <v>4</v>
      </c>
      <c r="B79" s="40" t="s">
        <v>121</v>
      </c>
      <c r="C79" s="40">
        <v>4.3</v>
      </c>
      <c r="D79" s="36" t="s">
        <v>138</v>
      </c>
      <c r="E79" s="35"/>
      <c r="F79" s="34"/>
      <c r="G79" s="34"/>
      <c r="H79" s="34"/>
      <c r="I79" s="10"/>
    </row>
    <row r="80" spans="1:9" s="16" customFormat="1" ht="17.100000000000001" customHeight="1" x14ac:dyDescent="0.25">
      <c r="A80" s="40">
        <v>4</v>
      </c>
      <c r="B80" s="40" t="s">
        <v>121</v>
      </c>
      <c r="C80" s="40">
        <v>4.4000000000000004</v>
      </c>
      <c r="D80" s="36" t="s">
        <v>139</v>
      </c>
      <c r="E80" s="35"/>
      <c r="F80" s="34"/>
      <c r="G80" s="34"/>
      <c r="H80" s="34"/>
      <c r="I80" s="10"/>
    </row>
    <row r="81" spans="1:9" s="16" customFormat="1" ht="17.100000000000001" customHeight="1" x14ac:dyDescent="0.25">
      <c r="A81" s="40">
        <v>4</v>
      </c>
      <c r="B81" s="40" t="s">
        <v>121</v>
      </c>
      <c r="C81" s="40">
        <v>4.5</v>
      </c>
      <c r="D81" s="36" t="s">
        <v>140</v>
      </c>
      <c r="E81" s="35"/>
      <c r="F81" s="34"/>
      <c r="G81" s="34"/>
      <c r="H81" s="34"/>
      <c r="I81" s="10"/>
    </row>
    <row r="82" spans="1:9" s="16" customFormat="1" ht="17.100000000000001" customHeight="1" x14ac:dyDescent="0.25">
      <c r="A82" s="40">
        <v>5</v>
      </c>
      <c r="B82" s="40" t="s">
        <v>121</v>
      </c>
      <c r="C82" s="40">
        <v>5.0999999999999996</v>
      </c>
      <c r="D82" s="36" t="s">
        <v>141</v>
      </c>
      <c r="E82" s="35"/>
      <c r="F82" s="34"/>
      <c r="G82" s="34"/>
      <c r="H82" s="34"/>
      <c r="I82" s="10"/>
    </row>
    <row r="83" spans="1:9" s="16" customFormat="1" ht="17.100000000000001" customHeight="1" x14ac:dyDescent="0.25">
      <c r="A83" s="40">
        <v>5</v>
      </c>
      <c r="B83" s="40" t="s">
        <v>121</v>
      </c>
      <c r="C83" s="40">
        <v>5.2</v>
      </c>
      <c r="D83" s="36" t="s">
        <v>142</v>
      </c>
      <c r="E83" s="35"/>
      <c r="F83" s="34"/>
      <c r="G83" s="34"/>
      <c r="H83" s="34"/>
      <c r="I83" s="10"/>
    </row>
    <row r="84" spans="1:9" s="16" customFormat="1" ht="17.100000000000001" customHeight="1" x14ac:dyDescent="0.25">
      <c r="A84" s="40">
        <v>5</v>
      </c>
      <c r="B84" s="40" t="s">
        <v>121</v>
      </c>
      <c r="C84" s="40">
        <v>5.3</v>
      </c>
      <c r="D84" s="36" t="s">
        <v>611</v>
      </c>
      <c r="E84" s="35"/>
      <c r="F84" s="34"/>
      <c r="G84" s="34"/>
      <c r="H84" s="34"/>
      <c r="I84" s="10"/>
    </row>
    <row r="85" spans="1:9" s="16" customFormat="1" ht="17.100000000000001" customHeight="1" x14ac:dyDescent="0.25">
      <c r="A85" s="40">
        <v>3</v>
      </c>
      <c r="B85" s="40" t="s">
        <v>144</v>
      </c>
      <c r="C85" s="40">
        <v>3.3</v>
      </c>
      <c r="D85" s="36" t="s">
        <v>612</v>
      </c>
      <c r="E85" s="35"/>
      <c r="F85" s="34"/>
      <c r="G85" s="34"/>
      <c r="H85" s="34"/>
      <c r="I85" s="10"/>
    </row>
    <row r="86" spans="1:9" s="16" customFormat="1" ht="17.100000000000001" customHeight="1" x14ac:dyDescent="0.25">
      <c r="A86" s="40">
        <v>1</v>
      </c>
      <c r="B86" s="40" t="s">
        <v>199</v>
      </c>
      <c r="C86" s="40">
        <v>1.1000000000000001</v>
      </c>
      <c r="D86" s="36" t="s">
        <v>200</v>
      </c>
      <c r="E86" s="35"/>
      <c r="F86" s="34"/>
      <c r="G86" s="34"/>
      <c r="H86" s="34"/>
      <c r="I86" s="10"/>
    </row>
    <row r="87" spans="1:9" s="16" customFormat="1" ht="17.100000000000001" customHeight="1" x14ac:dyDescent="0.25">
      <c r="A87" s="40">
        <v>2</v>
      </c>
      <c r="B87" s="40" t="s">
        <v>199</v>
      </c>
      <c r="C87" s="40">
        <v>2.1</v>
      </c>
      <c r="D87" s="36" t="s">
        <v>201</v>
      </c>
      <c r="E87" s="35"/>
      <c r="F87" s="34"/>
      <c r="G87" s="34"/>
      <c r="H87" s="34"/>
      <c r="I87" s="10"/>
    </row>
    <row r="88" spans="1:9" s="16" customFormat="1" ht="17.100000000000001" customHeight="1" x14ac:dyDescent="0.25">
      <c r="A88" s="40">
        <v>2</v>
      </c>
      <c r="B88" s="40" t="s">
        <v>199</v>
      </c>
      <c r="C88" s="40">
        <v>2.2000000000000002</v>
      </c>
      <c r="D88" s="36" t="s">
        <v>613</v>
      </c>
      <c r="E88" s="35"/>
      <c r="F88" s="34"/>
      <c r="G88" s="34"/>
      <c r="H88" s="34"/>
      <c r="I88" s="10"/>
    </row>
    <row r="89" spans="1:9" s="16" customFormat="1" ht="17.100000000000001" customHeight="1" x14ac:dyDescent="0.25">
      <c r="A89" s="40">
        <v>2</v>
      </c>
      <c r="B89" s="40" t="s">
        <v>199</v>
      </c>
      <c r="C89" s="40">
        <v>2.2999999999999998</v>
      </c>
      <c r="D89" s="36" t="s">
        <v>203</v>
      </c>
      <c r="E89" s="35"/>
      <c r="F89" s="34"/>
      <c r="G89" s="34"/>
      <c r="H89" s="34"/>
      <c r="I89" s="10"/>
    </row>
    <row r="90" spans="1:9" s="16" customFormat="1" ht="17.100000000000001" customHeight="1" x14ac:dyDescent="0.25">
      <c r="A90" s="40">
        <v>3</v>
      </c>
      <c r="B90" s="40" t="s">
        <v>199</v>
      </c>
      <c r="C90" s="40">
        <v>3.1</v>
      </c>
      <c r="D90" s="36" t="s">
        <v>614</v>
      </c>
      <c r="E90" s="35"/>
      <c r="F90" s="34"/>
      <c r="G90" s="34"/>
      <c r="H90" s="34"/>
      <c r="I90" s="10"/>
    </row>
    <row r="91" spans="1:9" s="16" customFormat="1" ht="17.100000000000001" customHeight="1" x14ac:dyDescent="0.25">
      <c r="A91" s="40">
        <v>3</v>
      </c>
      <c r="B91" s="40" t="s">
        <v>199</v>
      </c>
      <c r="C91" s="40">
        <v>3.3</v>
      </c>
      <c r="D91" s="36" t="s">
        <v>615</v>
      </c>
      <c r="E91" s="35"/>
      <c r="F91" s="34"/>
      <c r="G91" s="34"/>
      <c r="H91" s="34"/>
      <c r="I91" s="10"/>
    </row>
    <row r="92" spans="1:9" s="16" customFormat="1" ht="17.100000000000001" customHeight="1" x14ac:dyDescent="0.25">
      <c r="A92" s="40">
        <v>3</v>
      </c>
      <c r="B92" s="40" t="s">
        <v>199</v>
      </c>
      <c r="C92" s="40">
        <v>3.5</v>
      </c>
      <c r="D92" s="36" t="s">
        <v>616</v>
      </c>
      <c r="E92" s="35"/>
      <c r="F92" s="34"/>
      <c r="G92" s="34"/>
      <c r="H92" s="34"/>
      <c r="I92" s="10"/>
    </row>
    <row r="93" spans="1:9" s="16" customFormat="1" ht="17.100000000000001" customHeight="1" x14ac:dyDescent="0.25">
      <c r="A93" s="40">
        <v>3</v>
      </c>
      <c r="B93" s="40" t="s">
        <v>199</v>
      </c>
      <c r="C93" s="40">
        <v>3.6</v>
      </c>
      <c r="D93" s="36" t="s">
        <v>617</v>
      </c>
      <c r="E93" s="35"/>
      <c r="F93" s="34"/>
      <c r="G93" s="34"/>
      <c r="H93" s="34"/>
      <c r="I93" s="10"/>
    </row>
    <row r="94" spans="1:9" s="16" customFormat="1" ht="17.100000000000001" customHeight="1" x14ac:dyDescent="0.25">
      <c r="A94" s="40">
        <v>1</v>
      </c>
      <c r="B94" s="40" t="s">
        <v>210</v>
      </c>
      <c r="C94" s="40">
        <v>1.3</v>
      </c>
      <c r="D94" s="36" t="s">
        <v>213</v>
      </c>
      <c r="E94" s="35"/>
      <c r="F94" s="34"/>
      <c r="G94" s="34"/>
      <c r="H94" s="34"/>
      <c r="I94" s="10"/>
    </row>
    <row r="95" spans="1:9" s="16" customFormat="1" ht="17.100000000000001" customHeight="1" x14ac:dyDescent="0.25">
      <c r="A95" s="40">
        <v>2</v>
      </c>
      <c r="B95" s="40" t="s">
        <v>210</v>
      </c>
      <c r="C95" s="40">
        <v>2.2000000000000002</v>
      </c>
      <c r="D95" s="36" t="s">
        <v>618</v>
      </c>
      <c r="E95" s="35"/>
      <c r="F95" s="34"/>
      <c r="G95" s="34"/>
      <c r="H95" s="34"/>
      <c r="I95" s="10"/>
    </row>
    <row r="96" spans="1:9" s="16" customFormat="1" ht="17.100000000000001" customHeight="1" x14ac:dyDescent="0.25">
      <c r="A96" s="40">
        <v>3</v>
      </c>
      <c r="B96" s="40" t="s">
        <v>210</v>
      </c>
      <c r="C96" s="40">
        <v>3.2</v>
      </c>
      <c r="D96" s="36" t="s">
        <v>404</v>
      </c>
      <c r="E96" s="35"/>
      <c r="F96" s="34"/>
      <c r="G96" s="34"/>
      <c r="H96" s="34"/>
      <c r="I96" s="10"/>
    </row>
    <row r="97" spans="1:9" s="16" customFormat="1" ht="17.100000000000001" customHeight="1" x14ac:dyDescent="0.25">
      <c r="A97" s="40">
        <v>3</v>
      </c>
      <c r="B97" s="40" t="s">
        <v>210</v>
      </c>
      <c r="C97" s="40">
        <v>3.5</v>
      </c>
      <c r="D97" s="36" t="s">
        <v>220</v>
      </c>
      <c r="E97" s="35"/>
      <c r="F97" s="34"/>
      <c r="G97" s="34"/>
      <c r="H97" s="34"/>
      <c r="I97" s="10"/>
    </row>
    <row r="98" spans="1:9" s="16" customFormat="1" ht="17.100000000000001" customHeight="1" x14ac:dyDescent="0.25">
      <c r="A98" s="40">
        <v>4</v>
      </c>
      <c r="B98" s="40" t="s">
        <v>210</v>
      </c>
      <c r="C98" s="40">
        <v>4.0999999999999996</v>
      </c>
      <c r="D98" s="36" t="s">
        <v>619</v>
      </c>
      <c r="E98" s="35"/>
      <c r="F98" s="34"/>
      <c r="G98" s="34"/>
      <c r="H98" s="34"/>
      <c r="I98" s="10"/>
    </row>
    <row r="99" spans="1:9" s="16" customFormat="1" ht="17.100000000000001" customHeight="1" x14ac:dyDescent="0.25">
      <c r="A99" s="40">
        <v>3</v>
      </c>
      <c r="B99" s="40" t="s">
        <v>230</v>
      </c>
      <c r="C99" s="40">
        <v>3.1</v>
      </c>
      <c r="D99" s="36" t="s">
        <v>620</v>
      </c>
      <c r="E99" s="35"/>
      <c r="F99" s="34"/>
      <c r="G99" s="34"/>
      <c r="H99" s="34"/>
      <c r="I99" s="10"/>
    </row>
    <row r="100" spans="1:9" s="16" customFormat="1" ht="17.100000000000001" customHeight="1" x14ac:dyDescent="0.25">
      <c r="A100" s="40">
        <v>3</v>
      </c>
      <c r="B100" s="40" t="s">
        <v>230</v>
      </c>
      <c r="C100" s="40">
        <v>3.2</v>
      </c>
      <c r="D100" s="36" t="s">
        <v>621</v>
      </c>
      <c r="E100" s="35"/>
      <c r="F100" s="34"/>
      <c r="G100" s="34"/>
      <c r="H100" s="34"/>
      <c r="I100" s="10"/>
    </row>
    <row r="101" spans="1:9" s="16" customFormat="1" ht="17.100000000000001" customHeight="1" x14ac:dyDescent="0.25">
      <c r="A101" s="40">
        <v>3</v>
      </c>
      <c r="B101" s="40" t="s">
        <v>230</v>
      </c>
      <c r="C101" s="40">
        <v>3.3</v>
      </c>
      <c r="D101" s="36" t="s">
        <v>504</v>
      </c>
      <c r="E101" s="35"/>
      <c r="F101" s="34"/>
      <c r="G101" s="34"/>
      <c r="H101" s="34"/>
      <c r="I101" s="10"/>
    </row>
    <row r="102" spans="1:9" s="16" customFormat="1" ht="17.100000000000001" customHeight="1" x14ac:dyDescent="0.25">
      <c r="A102" s="40">
        <v>1</v>
      </c>
      <c r="B102" s="40" t="s">
        <v>183</v>
      </c>
      <c r="C102" s="40">
        <v>1.1000000000000001</v>
      </c>
      <c r="D102" s="36" t="s">
        <v>184</v>
      </c>
      <c r="E102" s="35"/>
      <c r="F102" s="34"/>
      <c r="G102" s="34"/>
      <c r="H102" s="34"/>
      <c r="I102" s="10"/>
    </row>
    <row r="103" spans="1:9" s="16" customFormat="1" ht="17.100000000000001" customHeight="1" x14ac:dyDescent="0.25">
      <c r="A103" s="40">
        <v>1</v>
      </c>
      <c r="B103" s="40" t="s">
        <v>183</v>
      </c>
      <c r="C103" s="40">
        <v>1.2</v>
      </c>
      <c r="D103" s="36" t="s">
        <v>185</v>
      </c>
      <c r="E103" s="35"/>
      <c r="F103" s="34"/>
      <c r="G103" s="34"/>
      <c r="H103" s="34"/>
      <c r="I103" s="10"/>
    </row>
    <row r="104" spans="1:9" s="16" customFormat="1" ht="17.100000000000001" customHeight="1" x14ac:dyDescent="0.25">
      <c r="A104" s="40">
        <v>2</v>
      </c>
      <c r="B104" s="40" t="s">
        <v>183</v>
      </c>
      <c r="C104" s="40">
        <v>2.2999999999999998</v>
      </c>
      <c r="D104" s="36" t="s">
        <v>622</v>
      </c>
      <c r="E104" s="35"/>
      <c r="F104" s="34"/>
      <c r="G104" s="34"/>
      <c r="H104" s="34"/>
      <c r="I104" s="10"/>
    </row>
    <row r="105" spans="1:9" s="16" customFormat="1" ht="17.100000000000001" customHeight="1" x14ac:dyDescent="0.25">
      <c r="A105" s="40">
        <v>2</v>
      </c>
      <c r="B105" s="40" t="s">
        <v>183</v>
      </c>
      <c r="C105" s="40">
        <v>2.5</v>
      </c>
      <c r="D105" s="36" t="s">
        <v>190</v>
      </c>
      <c r="E105" s="35"/>
      <c r="F105" s="34"/>
      <c r="G105" s="34"/>
      <c r="H105" s="34"/>
      <c r="I105" s="10"/>
    </row>
    <row r="106" spans="1:9" s="16" customFormat="1" ht="17.100000000000001" customHeight="1" x14ac:dyDescent="0.25">
      <c r="A106" s="40">
        <v>2</v>
      </c>
      <c r="B106" s="40" t="s">
        <v>183</v>
      </c>
      <c r="C106" s="40">
        <v>2.6</v>
      </c>
      <c r="D106" s="36" t="s">
        <v>191</v>
      </c>
      <c r="E106" s="35"/>
      <c r="F106" s="34"/>
      <c r="G106" s="34"/>
      <c r="H106" s="34"/>
      <c r="I106" s="10"/>
    </row>
    <row r="107" spans="1:9" s="16" customFormat="1" ht="17.100000000000001" customHeight="1" x14ac:dyDescent="0.25">
      <c r="A107" s="40">
        <v>2</v>
      </c>
      <c r="B107" s="40" t="s">
        <v>183</v>
      </c>
      <c r="C107" s="40">
        <v>2.7</v>
      </c>
      <c r="D107" s="36" t="s">
        <v>623</v>
      </c>
      <c r="E107" s="35"/>
      <c r="F107" s="34"/>
      <c r="G107" s="34"/>
      <c r="H107" s="34"/>
      <c r="I107" s="10"/>
    </row>
    <row r="108" spans="1:9" s="16" customFormat="1" ht="17.100000000000001" customHeight="1" x14ac:dyDescent="0.25">
      <c r="A108" s="40">
        <v>2</v>
      </c>
      <c r="B108" s="40" t="s">
        <v>183</v>
      </c>
      <c r="C108" s="40">
        <v>2.8</v>
      </c>
      <c r="D108" s="36" t="s">
        <v>193</v>
      </c>
      <c r="E108" s="35"/>
      <c r="F108" s="34"/>
      <c r="G108" s="34"/>
      <c r="H108" s="34"/>
      <c r="I108" s="10"/>
    </row>
    <row r="109" spans="1:9" s="16" customFormat="1" ht="17.100000000000001" customHeight="1" x14ac:dyDescent="0.25">
      <c r="A109" s="40">
        <v>3</v>
      </c>
      <c r="B109" s="40" t="s">
        <v>183</v>
      </c>
      <c r="C109" s="40">
        <v>3.1</v>
      </c>
      <c r="D109" s="36" t="s">
        <v>624</v>
      </c>
      <c r="E109" s="35"/>
      <c r="F109" s="34"/>
      <c r="G109" s="34"/>
      <c r="H109" s="34"/>
      <c r="I109" s="10"/>
    </row>
    <row r="110" spans="1:9" s="16" customFormat="1" ht="17.100000000000001" customHeight="1" x14ac:dyDescent="0.25">
      <c r="A110" s="40">
        <v>3</v>
      </c>
      <c r="B110" s="40" t="s">
        <v>183</v>
      </c>
      <c r="C110" s="40">
        <v>3.2</v>
      </c>
      <c r="D110" s="36" t="s">
        <v>625</v>
      </c>
      <c r="E110" s="35"/>
      <c r="F110" s="34"/>
      <c r="G110" s="34"/>
      <c r="H110" s="34"/>
      <c r="I110" s="10"/>
    </row>
    <row r="111" spans="1:9" s="16" customFormat="1" ht="17.100000000000001" customHeight="1" x14ac:dyDescent="0.25">
      <c r="A111" s="40">
        <v>3</v>
      </c>
      <c r="B111" s="40" t="s">
        <v>183</v>
      </c>
      <c r="C111" s="40">
        <v>3.3</v>
      </c>
      <c r="D111" s="36" t="s">
        <v>196</v>
      </c>
      <c r="E111" s="35"/>
      <c r="F111" s="34"/>
      <c r="G111" s="34"/>
      <c r="H111" s="34"/>
      <c r="I111" s="10"/>
    </row>
    <row r="112" spans="1:9" s="16" customFormat="1" ht="17.100000000000001" customHeight="1" x14ac:dyDescent="0.25">
      <c r="A112" s="40">
        <v>4</v>
      </c>
      <c r="B112" s="40" t="s">
        <v>183</v>
      </c>
      <c r="C112" s="40">
        <v>4.0999999999999996</v>
      </c>
      <c r="D112" s="36" t="s">
        <v>198</v>
      </c>
      <c r="E112" s="35"/>
      <c r="F112" s="34"/>
      <c r="G112" s="34"/>
      <c r="H112" s="34"/>
      <c r="I112" s="10"/>
    </row>
    <row r="113" spans="1:9" s="16" customFormat="1" ht="17.100000000000001" customHeight="1" x14ac:dyDescent="0.25">
      <c r="A113" s="40">
        <v>2</v>
      </c>
      <c r="B113" s="40" t="s">
        <v>223</v>
      </c>
      <c r="C113" s="40">
        <v>2.2999999999999998</v>
      </c>
      <c r="D113" s="36" t="s">
        <v>227</v>
      </c>
      <c r="E113" s="35"/>
      <c r="F113" s="34"/>
      <c r="G113" s="34"/>
      <c r="H113" s="34"/>
      <c r="I113" s="10"/>
    </row>
    <row r="114" spans="1:9" s="16" customFormat="1" ht="17.100000000000001" customHeight="1" x14ac:dyDescent="0.25">
      <c r="A114" s="40">
        <v>2</v>
      </c>
      <c r="B114" s="40" t="s">
        <v>223</v>
      </c>
      <c r="C114" s="40">
        <v>2.4</v>
      </c>
      <c r="D114" s="36" t="s">
        <v>228</v>
      </c>
      <c r="E114" s="35"/>
      <c r="F114" s="34"/>
      <c r="G114" s="34"/>
      <c r="H114" s="34"/>
      <c r="I114" s="10"/>
    </row>
    <row r="115" spans="1:9" s="16" customFormat="1" ht="17.100000000000001" customHeight="1" x14ac:dyDescent="0.25">
      <c r="A115" s="40">
        <v>3</v>
      </c>
      <c r="B115" s="40" t="s">
        <v>223</v>
      </c>
      <c r="C115" s="40">
        <v>3.1</v>
      </c>
      <c r="D115" s="36" t="s">
        <v>229</v>
      </c>
      <c r="E115" s="35"/>
      <c r="F115" s="34"/>
      <c r="G115" s="34"/>
      <c r="H115" s="34"/>
      <c r="I115" s="10"/>
    </row>
    <row r="116" spans="1:9" s="16" customFormat="1" ht="17.100000000000001" customHeight="1" x14ac:dyDescent="0.25">
      <c r="A116" s="40">
        <v>3</v>
      </c>
      <c r="B116" s="40" t="s">
        <v>176</v>
      </c>
      <c r="C116" s="40">
        <v>3.1</v>
      </c>
      <c r="D116" s="36" t="s">
        <v>182</v>
      </c>
      <c r="E116" s="35"/>
      <c r="F116" s="34"/>
      <c r="G116" s="34"/>
      <c r="H116" s="34"/>
      <c r="I116" s="10"/>
    </row>
    <row r="117" spans="1:9" s="16" customFormat="1" ht="17.100000000000001" customHeight="1" x14ac:dyDescent="0.25">
      <c r="A117" s="40">
        <v>1</v>
      </c>
      <c r="B117" s="40" t="s">
        <v>241</v>
      </c>
      <c r="C117" s="40">
        <v>1.1000000000000001</v>
      </c>
      <c r="D117" s="36" t="s">
        <v>242</v>
      </c>
      <c r="E117" s="35"/>
      <c r="F117" s="34"/>
      <c r="G117" s="34"/>
      <c r="H117" s="34"/>
      <c r="I117" s="10"/>
    </row>
    <row r="118" spans="1:9" s="16" customFormat="1" ht="17.100000000000001" customHeight="1" x14ac:dyDescent="0.25">
      <c r="A118" s="40">
        <v>2</v>
      </c>
      <c r="B118" s="40" t="s">
        <v>241</v>
      </c>
      <c r="C118" s="40">
        <v>2.2000000000000002</v>
      </c>
      <c r="D118" s="36" t="s">
        <v>626</v>
      </c>
      <c r="E118" s="35"/>
      <c r="F118" s="34"/>
      <c r="G118" s="34"/>
      <c r="H118" s="34"/>
      <c r="I118" s="10"/>
    </row>
    <row r="119" spans="1:9" s="16" customFormat="1" ht="17.100000000000001" customHeight="1" x14ac:dyDescent="0.25">
      <c r="A119" s="40">
        <v>2</v>
      </c>
      <c r="B119" s="40" t="s">
        <v>241</v>
      </c>
      <c r="C119" s="40">
        <v>2.2999999999999998</v>
      </c>
      <c r="D119" s="36" t="s">
        <v>245</v>
      </c>
      <c r="E119" s="35"/>
      <c r="F119" s="34"/>
      <c r="G119" s="34"/>
      <c r="H119" s="34"/>
      <c r="I119" s="10"/>
    </row>
    <row r="120" spans="1:9" s="16" customFormat="1" ht="17.100000000000001" customHeight="1" x14ac:dyDescent="0.25">
      <c r="A120" s="40">
        <v>2</v>
      </c>
      <c r="B120" s="40" t="s">
        <v>241</v>
      </c>
      <c r="C120" s="40">
        <v>2.4</v>
      </c>
      <c r="D120" s="36" t="s">
        <v>627</v>
      </c>
      <c r="E120" s="35"/>
      <c r="F120" s="34"/>
      <c r="G120" s="34"/>
      <c r="H120" s="34"/>
      <c r="I120" s="10"/>
    </row>
    <row r="121" spans="1:9" s="16" customFormat="1" ht="17.100000000000001" customHeight="1" x14ac:dyDescent="0.25">
      <c r="A121" s="40">
        <v>2</v>
      </c>
      <c r="B121" s="40" t="s">
        <v>241</v>
      </c>
      <c r="C121" s="40">
        <v>2.5</v>
      </c>
      <c r="D121" s="36" t="s">
        <v>247</v>
      </c>
      <c r="E121" s="35"/>
      <c r="F121" s="34"/>
      <c r="G121" s="34"/>
      <c r="H121" s="34"/>
      <c r="I121" s="10"/>
    </row>
    <row r="122" spans="1:9" s="16" customFormat="1" ht="17.100000000000001" customHeight="1" x14ac:dyDescent="0.25">
      <c r="A122" s="40">
        <v>3</v>
      </c>
      <c r="B122" s="40" t="s">
        <v>241</v>
      </c>
      <c r="C122" s="40">
        <v>3.7</v>
      </c>
      <c r="D122" s="36" t="s">
        <v>403</v>
      </c>
      <c r="E122" s="35"/>
      <c r="F122" s="34"/>
      <c r="G122" s="34"/>
      <c r="H122" s="34"/>
      <c r="I122" s="10"/>
    </row>
    <row r="123" spans="1:9" s="16" customFormat="1" ht="17.100000000000001" customHeight="1" x14ac:dyDescent="0.25">
      <c r="A123" s="40">
        <v>1</v>
      </c>
      <c r="B123" s="40" t="s">
        <v>279</v>
      </c>
      <c r="C123" s="40">
        <v>1.2</v>
      </c>
      <c r="D123" s="36" t="s">
        <v>281</v>
      </c>
      <c r="E123" s="35"/>
      <c r="F123" s="34"/>
      <c r="G123" s="34"/>
      <c r="H123" s="34"/>
      <c r="I123" s="10"/>
    </row>
    <row r="124" spans="1:9" s="16" customFormat="1" ht="17.100000000000001" customHeight="1" x14ac:dyDescent="0.25">
      <c r="A124" s="40">
        <v>1</v>
      </c>
      <c r="B124" s="40" t="s">
        <v>279</v>
      </c>
      <c r="C124" s="40">
        <v>1.3</v>
      </c>
      <c r="D124" s="36" t="s">
        <v>282</v>
      </c>
      <c r="E124" s="35"/>
      <c r="F124" s="34"/>
      <c r="G124" s="34"/>
      <c r="H124" s="34"/>
      <c r="I124" s="10"/>
    </row>
    <row r="125" spans="1:9" s="16" customFormat="1" ht="17.100000000000001" customHeight="1" x14ac:dyDescent="0.25">
      <c r="A125" s="40">
        <v>1</v>
      </c>
      <c r="B125" s="40" t="s">
        <v>279</v>
      </c>
      <c r="C125" s="40">
        <v>1.4</v>
      </c>
      <c r="D125" s="36" t="s">
        <v>283</v>
      </c>
      <c r="E125" s="35"/>
      <c r="F125" s="34"/>
      <c r="G125" s="34"/>
      <c r="H125" s="34"/>
      <c r="I125" s="10"/>
    </row>
    <row r="126" spans="1:9" s="16" customFormat="1" ht="17.100000000000001" customHeight="1" x14ac:dyDescent="0.25">
      <c r="A126" s="40">
        <v>2</v>
      </c>
      <c r="B126" s="40" t="s">
        <v>279</v>
      </c>
      <c r="C126" s="40">
        <v>2.2999999999999998</v>
      </c>
      <c r="D126" s="36" t="s">
        <v>286</v>
      </c>
      <c r="E126" s="35"/>
      <c r="F126" s="34"/>
      <c r="G126" s="34"/>
      <c r="H126" s="34"/>
      <c r="I126" s="10"/>
    </row>
    <row r="127" spans="1:9" s="16" customFormat="1" ht="17.100000000000001" customHeight="1" x14ac:dyDescent="0.25">
      <c r="A127" s="40">
        <v>2</v>
      </c>
      <c r="B127" s="40" t="s">
        <v>279</v>
      </c>
      <c r="C127" s="40">
        <v>2.4</v>
      </c>
      <c r="D127" s="36" t="s">
        <v>287</v>
      </c>
      <c r="E127" s="35"/>
      <c r="F127" s="34"/>
      <c r="G127" s="34"/>
      <c r="H127" s="34"/>
      <c r="I127" s="10"/>
    </row>
    <row r="128" spans="1:9" s="16" customFormat="1" ht="17.100000000000001" customHeight="1" x14ac:dyDescent="0.25">
      <c r="A128" s="40">
        <v>2</v>
      </c>
      <c r="B128" s="40" t="s">
        <v>279</v>
      </c>
      <c r="C128" s="40">
        <v>2.5</v>
      </c>
      <c r="D128" s="36" t="s">
        <v>288</v>
      </c>
      <c r="E128" s="35"/>
      <c r="F128" s="34"/>
      <c r="G128" s="34"/>
      <c r="H128" s="34"/>
      <c r="I128" s="10"/>
    </row>
    <row r="129" spans="1:9" s="16" customFormat="1" ht="17.100000000000001" customHeight="1" x14ac:dyDescent="0.25">
      <c r="A129" s="40">
        <v>4</v>
      </c>
      <c r="B129" s="40" t="s">
        <v>279</v>
      </c>
      <c r="C129" s="40">
        <v>4.0999999999999996</v>
      </c>
      <c r="D129" s="36" t="s">
        <v>291</v>
      </c>
      <c r="E129" s="35"/>
      <c r="F129" s="34"/>
      <c r="G129" s="34"/>
      <c r="H129" s="34"/>
      <c r="I129" s="10"/>
    </row>
    <row r="130" spans="1:9" s="16" customFormat="1" ht="17.100000000000001" customHeight="1" x14ac:dyDescent="0.25">
      <c r="A130" s="40">
        <v>1</v>
      </c>
      <c r="B130" s="40" t="s">
        <v>264</v>
      </c>
      <c r="C130" s="40">
        <v>1.1000000000000001</v>
      </c>
      <c r="D130" s="36" t="s">
        <v>265</v>
      </c>
      <c r="E130" s="35"/>
      <c r="F130" s="34"/>
      <c r="G130" s="34"/>
      <c r="H130" s="34"/>
      <c r="I130" s="10"/>
    </row>
    <row r="131" spans="1:9" s="16" customFormat="1" ht="17.100000000000001" customHeight="1" x14ac:dyDescent="0.25">
      <c r="A131" s="40">
        <v>2</v>
      </c>
      <c r="B131" s="40" t="s">
        <v>264</v>
      </c>
      <c r="C131" s="40">
        <v>2.2000000000000002</v>
      </c>
      <c r="D131" s="36" t="s">
        <v>397</v>
      </c>
      <c r="E131" s="35"/>
      <c r="F131" s="34"/>
      <c r="G131" s="34"/>
      <c r="H131" s="34"/>
      <c r="I131" s="10"/>
    </row>
    <row r="132" spans="1:9" s="16" customFormat="1" ht="17.100000000000001" customHeight="1" x14ac:dyDescent="0.25">
      <c r="A132" s="40">
        <v>2</v>
      </c>
      <c r="B132" s="40" t="s">
        <v>264</v>
      </c>
      <c r="C132" s="40">
        <v>2.2999999999999998</v>
      </c>
      <c r="D132" s="36" t="s">
        <v>268</v>
      </c>
      <c r="E132" s="35"/>
      <c r="F132" s="34"/>
      <c r="G132" s="34"/>
      <c r="H132" s="34"/>
      <c r="I132" s="10"/>
    </row>
    <row r="133" spans="1:9" s="16" customFormat="1" ht="17.100000000000001" customHeight="1" x14ac:dyDescent="0.25">
      <c r="A133" s="40">
        <v>2</v>
      </c>
      <c r="B133" s="40" t="s">
        <v>264</v>
      </c>
      <c r="C133" s="40">
        <v>2.4</v>
      </c>
      <c r="D133" s="36" t="s">
        <v>269</v>
      </c>
      <c r="E133" s="35"/>
      <c r="F133" s="34"/>
      <c r="G133" s="34"/>
      <c r="H133" s="34"/>
      <c r="I133" s="10"/>
    </row>
    <row r="134" spans="1:9" s="16" customFormat="1" ht="17.100000000000001" customHeight="1" x14ac:dyDescent="0.25">
      <c r="A134" s="40">
        <v>2</v>
      </c>
      <c r="B134" s="40" t="s">
        <v>264</v>
      </c>
      <c r="C134" s="40">
        <v>2.5</v>
      </c>
      <c r="D134" s="36" t="s">
        <v>628</v>
      </c>
      <c r="E134" s="35"/>
      <c r="F134" s="34"/>
      <c r="G134" s="34"/>
      <c r="H134" s="34"/>
      <c r="I134" s="10"/>
    </row>
    <row r="135" spans="1:9" s="16" customFormat="1" ht="17.100000000000001" customHeight="1" x14ac:dyDescent="0.25">
      <c r="A135" s="40">
        <v>2</v>
      </c>
      <c r="B135" s="40" t="s">
        <v>264</v>
      </c>
      <c r="C135" s="40">
        <v>2.6</v>
      </c>
      <c r="D135" s="36" t="s">
        <v>271</v>
      </c>
      <c r="E135" s="35"/>
      <c r="F135" s="34"/>
      <c r="G135" s="34"/>
      <c r="H135" s="34"/>
      <c r="I135" s="10"/>
    </row>
    <row r="136" spans="1:9" s="16" customFormat="1" ht="17.100000000000001" customHeight="1" x14ac:dyDescent="0.25">
      <c r="A136" s="40">
        <v>3</v>
      </c>
      <c r="B136" s="40" t="s">
        <v>264</v>
      </c>
      <c r="C136" s="40">
        <v>3.1</v>
      </c>
      <c r="D136" s="36" t="s">
        <v>629</v>
      </c>
      <c r="E136" s="35"/>
      <c r="F136" s="34"/>
      <c r="G136" s="34"/>
      <c r="H136" s="34"/>
      <c r="I136" s="10"/>
    </row>
    <row r="137" spans="1:9" s="16" customFormat="1" ht="17.100000000000001" customHeight="1" x14ac:dyDescent="0.25">
      <c r="A137" s="40">
        <v>1</v>
      </c>
      <c r="B137" s="40" t="s">
        <v>273</v>
      </c>
      <c r="C137" s="40">
        <v>1.1000000000000001</v>
      </c>
      <c r="D137" s="36" t="s">
        <v>274</v>
      </c>
      <c r="E137" s="35"/>
      <c r="F137" s="34"/>
      <c r="G137" s="34"/>
      <c r="H137" s="34"/>
      <c r="I137" s="10"/>
    </row>
    <row r="138" spans="1:9" s="16" customFormat="1" ht="17.100000000000001" customHeight="1" x14ac:dyDescent="0.25">
      <c r="A138" s="40">
        <v>2</v>
      </c>
      <c r="B138" s="40" t="s">
        <v>273</v>
      </c>
      <c r="C138" s="40">
        <v>2.1</v>
      </c>
      <c r="D138" s="36" t="s">
        <v>630</v>
      </c>
      <c r="E138" s="35"/>
      <c r="F138" s="34"/>
      <c r="G138" s="34"/>
      <c r="H138" s="34"/>
      <c r="I138" s="10"/>
    </row>
    <row r="139" spans="1:9" s="16" customFormat="1" ht="17.100000000000001" customHeight="1" x14ac:dyDescent="0.25">
      <c r="A139" s="40">
        <v>2</v>
      </c>
      <c r="B139" s="40" t="s">
        <v>273</v>
      </c>
      <c r="C139" s="40">
        <v>2.2000000000000002</v>
      </c>
      <c r="D139" s="36" t="s">
        <v>631</v>
      </c>
      <c r="E139" s="35"/>
      <c r="F139" s="34"/>
      <c r="G139" s="34"/>
      <c r="H139" s="34"/>
      <c r="I139" s="10"/>
    </row>
    <row r="140" spans="1:9" s="16" customFormat="1" ht="17.100000000000001" customHeight="1" x14ac:dyDescent="0.25">
      <c r="A140" s="40">
        <v>3</v>
      </c>
      <c r="B140" s="40" t="s">
        <v>273</v>
      </c>
      <c r="C140" s="40">
        <v>3.1</v>
      </c>
      <c r="D140" s="36" t="s">
        <v>632</v>
      </c>
      <c r="E140" s="35"/>
      <c r="F140" s="34"/>
      <c r="G140" s="34"/>
      <c r="H140" s="34"/>
      <c r="I140" s="10"/>
    </row>
    <row r="141" spans="1:9" s="16" customFormat="1" ht="17.100000000000001" customHeight="1" x14ac:dyDescent="0.25">
      <c r="A141" s="40">
        <v>1</v>
      </c>
      <c r="B141" s="40" t="s">
        <v>313</v>
      </c>
      <c r="C141" s="40">
        <v>1.1000000000000001</v>
      </c>
      <c r="D141" s="36" t="s">
        <v>314</v>
      </c>
      <c r="E141" s="35"/>
      <c r="F141" s="34"/>
      <c r="G141" s="34"/>
      <c r="H141" s="34"/>
      <c r="I141" s="10"/>
    </row>
    <row r="142" spans="1:9" s="16" customFormat="1" ht="17.100000000000001" customHeight="1" x14ac:dyDescent="0.25">
      <c r="A142" s="40">
        <v>2</v>
      </c>
      <c r="B142" s="40" t="s">
        <v>313</v>
      </c>
      <c r="C142" s="40">
        <v>2.1</v>
      </c>
      <c r="D142" s="36" t="s">
        <v>633</v>
      </c>
      <c r="E142" s="35"/>
      <c r="F142" s="34"/>
      <c r="G142" s="34"/>
      <c r="H142" s="34"/>
      <c r="I142" s="10"/>
    </row>
    <row r="143" spans="1:9" s="16" customFormat="1" ht="17.100000000000001" customHeight="1" x14ac:dyDescent="0.25">
      <c r="A143" s="40">
        <v>2</v>
      </c>
      <c r="B143" s="40" t="s">
        <v>313</v>
      </c>
      <c r="C143" s="40">
        <v>2.2999999999999998</v>
      </c>
      <c r="D143" s="36" t="s">
        <v>634</v>
      </c>
      <c r="E143" s="35"/>
      <c r="F143" s="34"/>
      <c r="G143" s="34"/>
      <c r="H143" s="34"/>
      <c r="I143" s="10"/>
    </row>
    <row r="144" spans="1:9" s="16" customFormat="1" ht="17.100000000000001" customHeight="1" x14ac:dyDescent="0.25">
      <c r="A144" s="40">
        <v>3</v>
      </c>
      <c r="B144" s="40" t="s">
        <v>313</v>
      </c>
      <c r="C144" s="40">
        <v>3.1</v>
      </c>
      <c r="D144" s="36" t="s">
        <v>635</v>
      </c>
      <c r="E144" s="35"/>
      <c r="F144" s="34"/>
      <c r="G144" s="34"/>
      <c r="H144" s="34"/>
      <c r="I144" s="10"/>
    </row>
    <row r="145" spans="1:9" s="16" customFormat="1" ht="17.100000000000001" customHeight="1" x14ac:dyDescent="0.25">
      <c r="A145" s="40">
        <v>3</v>
      </c>
      <c r="B145" s="40" t="s">
        <v>313</v>
      </c>
      <c r="C145" s="40">
        <v>3.2</v>
      </c>
      <c r="D145" s="36" t="s">
        <v>636</v>
      </c>
      <c r="E145" s="35"/>
      <c r="F145" s="34"/>
      <c r="G145" s="34"/>
      <c r="H145" s="34"/>
      <c r="I145" s="10"/>
    </row>
    <row r="146" spans="1:9" s="16" customFormat="1" ht="17.100000000000001" customHeight="1" x14ac:dyDescent="0.25">
      <c r="A146" s="40">
        <v>3</v>
      </c>
      <c r="B146" s="40" t="s">
        <v>313</v>
      </c>
      <c r="C146" s="40">
        <v>3.3</v>
      </c>
      <c r="D146" s="36" t="s">
        <v>637</v>
      </c>
      <c r="E146" s="35"/>
      <c r="F146" s="34"/>
      <c r="G146" s="34"/>
      <c r="H146" s="34"/>
      <c r="I146" s="10"/>
    </row>
  </sheetData>
  <mergeCells count="1">
    <mergeCell ref="A1:D1"/>
  </mergeCells>
  <conditionalFormatting sqref="E3:E146">
    <cfRule type="cellIs" dxfId="43" priority="1" operator="equal">
      <formula>"Adaptable"</formula>
    </cfRule>
    <cfRule type="cellIs" dxfId="42" priority="2" operator="equal">
      <formula>"Applicable"</formula>
    </cfRule>
    <cfRule type="cellIs" dxfId="41" priority="3" operator="equal">
      <formula>"Equivalent"</formula>
    </cfRule>
  </conditionalFormatting>
  <dataValidations count="1">
    <dataValidation type="list" allowBlank="1" showInputMessage="1" showErrorMessage="1" sqref="E3:E146" xr:uid="{689E651F-ECAE-4948-A560-E06A8C69553B}">
      <formula1>$M$3:$M$5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CFF1-4DDF-4B4C-8428-93776D63A05F}">
  <dimension ref="A1:H278"/>
  <sheetViews>
    <sheetView showGridLines="0" topLeftCell="A3" zoomScaleNormal="85" workbookViewId="0">
      <selection activeCell="G3" sqref="G3:H33"/>
    </sheetView>
  </sheetViews>
  <sheetFormatPr baseColWidth="10" defaultRowHeight="15" x14ac:dyDescent="0.2"/>
  <cols>
    <col min="1" max="1" width="7.42578125" style="11" customWidth="1"/>
    <col min="2" max="2" width="8.140625" style="11" customWidth="1"/>
    <col min="3" max="3" width="10.7109375" style="11" customWidth="1"/>
    <col min="4" max="4" width="229.7109375" style="1" hidden="1" customWidth="1"/>
    <col min="5" max="6" width="11.42578125" style="1"/>
    <col min="7" max="7" width="11.42578125" style="65"/>
    <col min="8" max="16384" width="11.42578125" style="1"/>
  </cols>
  <sheetData>
    <row r="1" spans="1:8" ht="30" x14ac:dyDescent="0.4">
      <c r="A1" s="124" t="s">
        <v>11</v>
      </c>
      <c r="B1" s="124"/>
      <c r="C1" s="124"/>
      <c r="D1" s="124"/>
    </row>
    <row r="2" spans="1:8" s="42" customFormat="1" ht="17.100000000000001" customHeight="1" x14ac:dyDescent="0.2">
      <c r="A2" s="25" t="s">
        <v>6</v>
      </c>
      <c r="B2" s="25" t="s">
        <v>7</v>
      </c>
      <c r="C2" s="25" t="s">
        <v>8</v>
      </c>
      <c r="D2" s="41" t="s">
        <v>9</v>
      </c>
      <c r="G2" s="76" t="s">
        <v>7</v>
      </c>
    </row>
    <row r="3" spans="1:8" s="16" customFormat="1" ht="17.100000000000001" customHeight="1" x14ac:dyDescent="0.25">
      <c r="A3" s="19">
        <v>1</v>
      </c>
      <c r="B3" s="15" t="s">
        <v>13</v>
      </c>
      <c r="C3" s="15">
        <v>1.1000000000000001</v>
      </c>
      <c r="D3" s="17" t="s">
        <v>14</v>
      </c>
      <c r="G3" s="77" t="s">
        <v>13</v>
      </c>
      <c r="H3" s="79">
        <f>COUNTIF($B$3:$B$300, G3)</f>
        <v>11</v>
      </c>
    </row>
    <row r="4" spans="1:8" s="16" customFormat="1" ht="17.100000000000001" customHeight="1" x14ac:dyDescent="0.25">
      <c r="A4" s="19">
        <v>2</v>
      </c>
      <c r="B4" s="15" t="s">
        <v>13</v>
      </c>
      <c r="C4" s="15">
        <v>2.1</v>
      </c>
      <c r="D4" s="17" t="s">
        <v>15</v>
      </c>
      <c r="G4" s="77" t="s">
        <v>25</v>
      </c>
      <c r="H4" s="79">
        <f t="shared" ref="H4:H33" si="0">COUNTIF($B$3:$B$300, G4)</f>
        <v>7</v>
      </c>
    </row>
    <row r="5" spans="1:8" s="16" customFormat="1" ht="17.100000000000001" customHeight="1" x14ac:dyDescent="0.25">
      <c r="A5" s="19">
        <v>2</v>
      </c>
      <c r="B5" s="15" t="s">
        <v>13</v>
      </c>
      <c r="C5" s="15">
        <v>2.2000000000000002</v>
      </c>
      <c r="D5" s="17" t="s">
        <v>16</v>
      </c>
      <c r="G5" s="77" t="s">
        <v>33</v>
      </c>
      <c r="H5" s="79">
        <f t="shared" si="0"/>
        <v>7</v>
      </c>
    </row>
    <row r="6" spans="1:8" s="16" customFormat="1" ht="17.100000000000001" customHeight="1" x14ac:dyDescent="0.25">
      <c r="A6" s="19">
        <v>3</v>
      </c>
      <c r="B6" s="15" t="s">
        <v>13</v>
      </c>
      <c r="C6" s="15">
        <v>3.1</v>
      </c>
      <c r="D6" s="17" t="s">
        <v>17</v>
      </c>
      <c r="G6" s="77" t="s">
        <v>40</v>
      </c>
      <c r="H6" s="79">
        <f t="shared" si="0"/>
        <v>6</v>
      </c>
    </row>
    <row r="7" spans="1:8" s="16" customFormat="1" ht="17.100000000000001" customHeight="1" x14ac:dyDescent="0.25">
      <c r="A7" s="19">
        <v>3</v>
      </c>
      <c r="B7" s="15" t="s">
        <v>13</v>
      </c>
      <c r="C7" s="15">
        <v>3.2</v>
      </c>
      <c r="D7" s="17" t="s">
        <v>18</v>
      </c>
      <c r="G7" s="77" t="s">
        <v>47</v>
      </c>
      <c r="H7" s="79">
        <f t="shared" si="0"/>
        <v>7</v>
      </c>
    </row>
    <row r="8" spans="1:8" s="16" customFormat="1" ht="17.100000000000001" customHeight="1" x14ac:dyDescent="0.25">
      <c r="A8" s="19">
        <v>3</v>
      </c>
      <c r="B8" s="15" t="s">
        <v>13</v>
      </c>
      <c r="C8" s="15">
        <v>3.3</v>
      </c>
      <c r="D8" s="17" t="s">
        <v>19</v>
      </c>
      <c r="G8" s="77" t="s">
        <v>55</v>
      </c>
      <c r="H8" s="79">
        <f t="shared" si="0"/>
        <v>8</v>
      </c>
    </row>
    <row r="9" spans="1:8" s="16" customFormat="1" ht="17.100000000000001" customHeight="1" x14ac:dyDescent="0.25">
      <c r="A9" s="19">
        <v>3</v>
      </c>
      <c r="B9" s="15" t="s">
        <v>13</v>
      </c>
      <c r="C9" s="15">
        <v>3.4</v>
      </c>
      <c r="D9" s="17" t="s">
        <v>20</v>
      </c>
      <c r="G9" s="77" t="s">
        <v>64</v>
      </c>
      <c r="H9" s="79">
        <f t="shared" si="0"/>
        <v>8</v>
      </c>
    </row>
    <row r="10" spans="1:8" s="16" customFormat="1" ht="17.100000000000001" customHeight="1" x14ac:dyDescent="0.25">
      <c r="A10" s="19">
        <v>3</v>
      </c>
      <c r="B10" s="15" t="s">
        <v>13</v>
      </c>
      <c r="C10" s="15">
        <v>3.5</v>
      </c>
      <c r="D10" s="17" t="s">
        <v>21</v>
      </c>
      <c r="G10" s="77" t="s">
        <v>73</v>
      </c>
      <c r="H10" s="79">
        <f t="shared" si="0"/>
        <v>9</v>
      </c>
    </row>
    <row r="11" spans="1:8" s="16" customFormat="1" ht="17.100000000000001" customHeight="1" x14ac:dyDescent="0.25">
      <c r="A11" s="19">
        <v>4</v>
      </c>
      <c r="B11" s="15" t="s">
        <v>13</v>
      </c>
      <c r="C11" s="15">
        <v>4.0999999999999996</v>
      </c>
      <c r="D11" s="17" t="s">
        <v>22</v>
      </c>
      <c r="G11" s="77" t="s">
        <v>83</v>
      </c>
      <c r="H11" s="79">
        <f t="shared" si="0"/>
        <v>6</v>
      </c>
    </row>
    <row r="12" spans="1:8" s="16" customFormat="1" ht="17.100000000000001" customHeight="1" x14ac:dyDescent="0.25">
      <c r="A12" s="19">
        <v>4</v>
      </c>
      <c r="B12" s="15" t="s">
        <v>13</v>
      </c>
      <c r="C12" s="15">
        <v>4.2</v>
      </c>
      <c r="D12" s="17" t="s">
        <v>23</v>
      </c>
      <c r="G12" s="77" t="s">
        <v>90</v>
      </c>
      <c r="H12" s="79">
        <f t="shared" si="0"/>
        <v>6</v>
      </c>
    </row>
    <row r="13" spans="1:8" s="16" customFormat="1" ht="17.100000000000001" customHeight="1" x14ac:dyDescent="0.25">
      <c r="A13" s="19">
        <v>5</v>
      </c>
      <c r="B13" s="15" t="s">
        <v>13</v>
      </c>
      <c r="C13" s="15">
        <v>5.0999999999999996</v>
      </c>
      <c r="D13" s="17" t="s">
        <v>24</v>
      </c>
      <c r="G13" s="77" t="s">
        <v>97</v>
      </c>
      <c r="H13" s="79">
        <f t="shared" si="0"/>
        <v>8</v>
      </c>
    </row>
    <row r="14" spans="1:8" s="16" customFormat="1" ht="17.100000000000001" customHeight="1" x14ac:dyDescent="0.25">
      <c r="A14" s="15">
        <v>1</v>
      </c>
      <c r="B14" s="15" t="s">
        <v>25</v>
      </c>
      <c r="C14" s="15">
        <v>1.1000000000000001</v>
      </c>
      <c r="D14" s="17" t="s">
        <v>26</v>
      </c>
      <c r="G14" s="77" t="s">
        <v>106</v>
      </c>
      <c r="H14" s="79">
        <f t="shared" si="0"/>
        <v>7</v>
      </c>
    </row>
    <row r="15" spans="1:8" s="16" customFormat="1" ht="17.100000000000001" customHeight="1" x14ac:dyDescent="0.25">
      <c r="A15" s="15">
        <v>2</v>
      </c>
      <c r="B15" s="15" t="s">
        <v>25</v>
      </c>
      <c r="C15" s="15">
        <v>2.1</v>
      </c>
      <c r="D15" s="17" t="s">
        <v>28</v>
      </c>
      <c r="G15" s="77" t="s">
        <v>114</v>
      </c>
      <c r="H15" s="79">
        <f t="shared" si="0"/>
        <v>6</v>
      </c>
    </row>
    <row r="16" spans="1:8" s="16" customFormat="1" ht="17.100000000000001" customHeight="1" x14ac:dyDescent="0.25">
      <c r="A16" s="15">
        <v>2</v>
      </c>
      <c r="B16" s="15" t="s">
        <v>25</v>
      </c>
      <c r="C16" s="15">
        <v>2.2000000000000002</v>
      </c>
      <c r="D16" s="17" t="s">
        <v>27</v>
      </c>
      <c r="G16" s="77" t="s">
        <v>121</v>
      </c>
      <c r="H16" s="79">
        <f t="shared" si="0"/>
        <v>22</v>
      </c>
    </row>
    <row r="17" spans="1:8" s="16" customFormat="1" ht="17.100000000000001" customHeight="1" x14ac:dyDescent="0.25">
      <c r="A17" s="15">
        <v>2</v>
      </c>
      <c r="B17" s="15" t="s">
        <v>25</v>
      </c>
      <c r="C17" s="15">
        <v>2.2999999999999998</v>
      </c>
      <c r="D17" s="17" t="s">
        <v>29</v>
      </c>
      <c r="G17" s="77" t="s">
        <v>144</v>
      </c>
      <c r="H17" s="79">
        <f t="shared" si="0"/>
        <v>10</v>
      </c>
    </row>
    <row r="18" spans="1:8" s="16" customFormat="1" ht="17.100000000000001" customHeight="1" x14ac:dyDescent="0.25">
      <c r="A18" s="15">
        <v>2</v>
      </c>
      <c r="B18" s="15" t="s">
        <v>25</v>
      </c>
      <c r="C18" s="15">
        <v>2.4</v>
      </c>
      <c r="D18" s="17" t="s">
        <v>30</v>
      </c>
      <c r="G18" s="77" t="s">
        <v>155</v>
      </c>
      <c r="H18" s="79">
        <f t="shared" si="0"/>
        <v>10</v>
      </c>
    </row>
    <row r="19" spans="1:8" s="16" customFormat="1" ht="17.100000000000001" customHeight="1" x14ac:dyDescent="0.25">
      <c r="A19" s="15">
        <v>2</v>
      </c>
      <c r="B19" s="15" t="s">
        <v>25</v>
      </c>
      <c r="C19" s="15">
        <v>2.5</v>
      </c>
      <c r="D19" s="17" t="s">
        <v>31</v>
      </c>
      <c r="G19" s="77" t="s">
        <v>166</v>
      </c>
      <c r="H19" s="79">
        <f t="shared" si="0"/>
        <v>9</v>
      </c>
    </row>
    <row r="20" spans="1:8" s="16" customFormat="1" ht="17.100000000000001" customHeight="1" x14ac:dyDescent="0.25">
      <c r="A20" s="15">
        <v>2</v>
      </c>
      <c r="B20" s="15" t="s">
        <v>25</v>
      </c>
      <c r="C20" s="15">
        <v>2.6</v>
      </c>
      <c r="D20" s="17" t="s">
        <v>32</v>
      </c>
      <c r="G20" s="77" t="s">
        <v>176</v>
      </c>
      <c r="H20" s="79">
        <f t="shared" si="0"/>
        <v>6</v>
      </c>
    </row>
    <row r="21" spans="1:8" s="16" customFormat="1" ht="17.100000000000001" customHeight="1" x14ac:dyDescent="0.25">
      <c r="A21" s="15">
        <v>1</v>
      </c>
      <c r="B21" s="15" t="s">
        <v>33</v>
      </c>
      <c r="C21" s="15">
        <v>1.1000000000000001</v>
      </c>
      <c r="D21" s="17" t="s">
        <v>393</v>
      </c>
      <c r="G21" s="77" t="s">
        <v>183</v>
      </c>
      <c r="H21" s="79">
        <f t="shared" si="0"/>
        <v>15</v>
      </c>
    </row>
    <row r="22" spans="1:8" s="16" customFormat="1" ht="17.100000000000001" customHeight="1" x14ac:dyDescent="0.25">
      <c r="A22" s="15">
        <v>2</v>
      </c>
      <c r="B22" s="15" t="s">
        <v>33</v>
      </c>
      <c r="C22" s="15">
        <v>2.1</v>
      </c>
      <c r="D22" s="17" t="s">
        <v>34</v>
      </c>
      <c r="G22" s="77" t="s">
        <v>199</v>
      </c>
      <c r="H22" s="79">
        <f t="shared" si="0"/>
        <v>10</v>
      </c>
    </row>
    <row r="23" spans="1:8" s="16" customFormat="1" ht="17.100000000000001" customHeight="1" x14ac:dyDescent="0.25">
      <c r="A23" s="15">
        <v>2</v>
      </c>
      <c r="B23" s="15" t="s">
        <v>33</v>
      </c>
      <c r="C23" s="15">
        <v>2.2000000000000002</v>
      </c>
      <c r="D23" s="17" t="s">
        <v>35</v>
      </c>
      <c r="G23" s="77" t="s">
        <v>210</v>
      </c>
      <c r="H23" s="79">
        <f t="shared" si="0"/>
        <v>12</v>
      </c>
    </row>
    <row r="24" spans="1:8" s="16" customFormat="1" ht="17.100000000000001" customHeight="1" x14ac:dyDescent="0.25">
      <c r="A24" s="15">
        <v>2</v>
      </c>
      <c r="B24" s="15" t="s">
        <v>33</v>
      </c>
      <c r="C24" s="15">
        <v>2.2999999999999998</v>
      </c>
      <c r="D24" s="17" t="s">
        <v>36</v>
      </c>
      <c r="G24" s="77" t="s">
        <v>223</v>
      </c>
      <c r="H24" s="79">
        <f t="shared" si="0"/>
        <v>6</v>
      </c>
    </row>
    <row r="25" spans="1:8" s="16" customFormat="1" ht="17.100000000000001" customHeight="1" x14ac:dyDescent="0.25">
      <c r="A25" s="15">
        <v>3</v>
      </c>
      <c r="B25" s="15" t="s">
        <v>33</v>
      </c>
      <c r="C25" s="15">
        <v>3.1</v>
      </c>
      <c r="D25" s="17" t="s">
        <v>37</v>
      </c>
      <c r="G25" s="77" t="s">
        <v>230</v>
      </c>
      <c r="H25" s="79">
        <f t="shared" si="0"/>
        <v>10</v>
      </c>
    </row>
    <row r="26" spans="1:8" s="16" customFormat="1" ht="17.100000000000001" customHeight="1" x14ac:dyDescent="0.25">
      <c r="A26" s="15">
        <v>3</v>
      </c>
      <c r="B26" s="15" t="s">
        <v>33</v>
      </c>
      <c r="C26" s="15">
        <v>3.2</v>
      </c>
      <c r="D26" s="17" t="s">
        <v>38</v>
      </c>
      <c r="G26" s="77" t="s">
        <v>241</v>
      </c>
      <c r="H26" s="79">
        <f t="shared" si="0"/>
        <v>13</v>
      </c>
    </row>
    <row r="27" spans="1:8" s="16" customFormat="1" ht="17.100000000000001" customHeight="1" x14ac:dyDescent="0.25">
      <c r="A27" s="15">
        <v>3</v>
      </c>
      <c r="B27" s="15" t="s">
        <v>33</v>
      </c>
      <c r="C27" s="15">
        <v>3.3</v>
      </c>
      <c r="D27" s="17" t="s">
        <v>39</v>
      </c>
      <c r="G27" s="77" t="s">
        <v>255</v>
      </c>
      <c r="H27" s="79">
        <f t="shared" si="0"/>
        <v>8</v>
      </c>
    </row>
    <row r="28" spans="1:8" s="16" customFormat="1" ht="17.100000000000001" customHeight="1" x14ac:dyDescent="0.25">
      <c r="A28" s="15">
        <v>1</v>
      </c>
      <c r="B28" s="15" t="s">
        <v>40</v>
      </c>
      <c r="C28" s="15">
        <v>1.1000000000000001</v>
      </c>
      <c r="D28" s="17" t="s">
        <v>41</v>
      </c>
      <c r="G28" s="77" t="s">
        <v>264</v>
      </c>
      <c r="H28" s="79">
        <f t="shared" si="0"/>
        <v>8</v>
      </c>
    </row>
    <row r="29" spans="1:8" s="16" customFormat="1" ht="17.100000000000001" customHeight="1" x14ac:dyDescent="0.25">
      <c r="A29" s="15">
        <v>1</v>
      </c>
      <c r="B29" s="15" t="s">
        <v>40</v>
      </c>
      <c r="C29" s="15">
        <v>1.2</v>
      </c>
      <c r="D29" s="17" t="s">
        <v>42</v>
      </c>
      <c r="G29" s="77" t="s">
        <v>273</v>
      </c>
      <c r="H29" s="79">
        <f t="shared" si="0"/>
        <v>5</v>
      </c>
    </row>
    <row r="30" spans="1:8" s="16" customFormat="1" ht="17.100000000000001" customHeight="1" x14ac:dyDescent="0.25">
      <c r="A30" s="15">
        <v>2</v>
      </c>
      <c r="B30" s="15" t="s">
        <v>40</v>
      </c>
      <c r="C30" s="15">
        <v>2.1</v>
      </c>
      <c r="D30" s="17" t="s">
        <v>43</v>
      </c>
      <c r="G30" s="77" t="s">
        <v>279</v>
      </c>
      <c r="H30" s="79">
        <f t="shared" si="0"/>
        <v>12</v>
      </c>
    </row>
    <row r="31" spans="1:8" s="16" customFormat="1" ht="17.100000000000001" customHeight="1" x14ac:dyDescent="0.25">
      <c r="A31" s="15">
        <v>2</v>
      </c>
      <c r="B31" s="15" t="s">
        <v>40</v>
      </c>
      <c r="C31" s="15">
        <v>2.2000000000000002</v>
      </c>
      <c r="D31" s="17" t="s">
        <v>44</v>
      </c>
      <c r="G31" s="77" t="s">
        <v>292</v>
      </c>
      <c r="H31" s="79">
        <f t="shared" si="0"/>
        <v>10</v>
      </c>
    </row>
    <row r="32" spans="1:8" s="16" customFormat="1" ht="17.100000000000001" customHeight="1" x14ac:dyDescent="0.25">
      <c r="A32" s="15">
        <v>3</v>
      </c>
      <c r="B32" s="15" t="s">
        <v>40</v>
      </c>
      <c r="C32" s="15">
        <v>3.1</v>
      </c>
      <c r="D32" s="17" t="s">
        <v>45</v>
      </c>
      <c r="G32" s="77" t="s">
        <v>305</v>
      </c>
      <c r="H32" s="79">
        <f t="shared" si="0"/>
        <v>7</v>
      </c>
    </row>
    <row r="33" spans="1:8" s="16" customFormat="1" ht="17.100000000000001" customHeight="1" x14ac:dyDescent="0.25">
      <c r="A33" s="15">
        <v>3</v>
      </c>
      <c r="B33" s="15" t="s">
        <v>40</v>
      </c>
      <c r="C33" s="15">
        <v>3.2</v>
      </c>
      <c r="D33" s="17" t="s">
        <v>46</v>
      </c>
      <c r="G33" s="77" t="s">
        <v>313</v>
      </c>
      <c r="H33" s="79">
        <f t="shared" si="0"/>
        <v>7</v>
      </c>
    </row>
    <row r="34" spans="1:8" s="16" customFormat="1" ht="17.100000000000001" customHeight="1" x14ac:dyDescent="0.25">
      <c r="A34" s="15">
        <v>1</v>
      </c>
      <c r="B34" s="15" t="s">
        <v>47</v>
      </c>
      <c r="C34" s="15">
        <v>1.1000000000000001</v>
      </c>
      <c r="D34" s="17" t="s">
        <v>48</v>
      </c>
      <c r="G34" s="78"/>
    </row>
    <row r="35" spans="1:8" s="16" customFormat="1" ht="17.100000000000001" customHeight="1" x14ac:dyDescent="0.25">
      <c r="A35" s="15">
        <v>1</v>
      </c>
      <c r="B35" s="15" t="s">
        <v>47</v>
      </c>
      <c r="C35" s="15">
        <v>1.2</v>
      </c>
      <c r="D35" s="17" t="s">
        <v>49</v>
      </c>
      <c r="G35" s="78"/>
    </row>
    <row r="36" spans="1:8" s="16" customFormat="1" ht="17.100000000000001" customHeight="1" x14ac:dyDescent="0.25">
      <c r="A36" s="15">
        <v>2</v>
      </c>
      <c r="B36" s="15" t="s">
        <v>47</v>
      </c>
      <c r="C36" s="15">
        <v>2.1</v>
      </c>
      <c r="D36" s="17" t="s">
        <v>50</v>
      </c>
      <c r="G36" s="78"/>
    </row>
    <row r="37" spans="1:8" s="16" customFormat="1" ht="17.100000000000001" customHeight="1" x14ac:dyDescent="0.25">
      <c r="A37" s="15">
        <v>2</v>
      </c>
      <c r="B37" s="15" t="s">
        <v>47</v>
      </c>
      <c r="C37" s="15">
        <v>2.2000000000000002</v>
      </c>
      <c r="D37" s="17" t="s">
        <v>51</v>
      </c>
      <c r="G37" s="78"/>
    </row>
    <row r="38" spans="1:8" s="16" customFormat="1" ht="17.100000000000001" customHeight="1" x14ac:dyDescent="0.25">
      <c r="A38" s="15">
        <v>2</v>
      </c>
      <c r="B38" s="15" t="s">
        <v>47</v>
      </c>
      <c r="C38" s="15">
        <v>2.2999999999999998</v>
      </c>
      <c r="D38" s="17" t="s">
        <v>52</v>
      </c>
      <c r="G38" s="78"/>
    </row>
    <row r="39" spans="1:8" s="16" customFormat="1" ht="17.100000000000001" customHeight="1" x14ac:dyDescent="0.25">
      <c r="A39" s="15">
        <v>3</v>
      </c>
      <c r="B39" s="15" t="s">
        <v>47</v>
      </c>
      <c r="C39" s="15">
        <v>3.1</v>
      </c>
      <c r="D39" s="17" t="s">
        <v>53</v>
      </c>
      <c r="G39" s="78"/>
    </row>
    <row r="40" spans="1:8" s="16" customFormat="1" ht="17.100000000000001" customHeight="1" x14ac:dyDescent="0.25">
      <c r="A40" s="15">
        <v>3</v>
      </c>
      <c r="B40" s="15" t="s">
        <v>47</v>
      </c>
      <c r="C40" s="15">
        <v>3.2</v>
      </c>
      <c r="D40" s="17" t="s">
        <v>54</v>
      </c>
      <c r="G40" s="78"/>
    </row>
    <row r="41" spans="1:8" s="16" customFormat="1" ht="17.100000000000001" customHeight="1" x14ac:dyDescent="0.25">
      <c r="A41" s="15">
        <v>1</v>
      </c>
      <c r="B41" s="15" t="s">
        <v>55</v>
      </c>
      <c r="C41" s="15">
        <v>1.1000000000000001</v>
      </c>
      <c r="D41" s="17" t="s">
        <v>56</v>
      </c>
      <c r="G41" s="78"/>
    </row>
    <row r="42" spans="1:8" s="16" customFormat="1" ht="17.100000000000001" customHeight="1" x14ac:dyDescent="0.25">
      <c r="A42" s="15">
        <v>1</v>
      </c>
      <c r="B42" s="15" t="s">
        <v>55</v>
      </c>
      <c r="C42" s="15">
        <v>1.2</v>
      </c>
      <c r="D42" s="17" t="s">
        <v>57</v>
      </c>
      <c r="G42" s="78"/>
    </row>
    <row r="43" spans="1:8" s="16" customFormat="1" ht="17.100000000000001" customHeight="1" x14ac:dyDescent="0.25">
      <c r="A43" s="15">
        <v>2</v>
      </c>
      <c r="B43" s="15" t="s">
        <v>55</v>
      </c>
      <c r="C43" s="15">
        <v>2.1</v>
      </c>
      <c r="D43" s="17" t="s">
        <v>58</v>
      </c>
      <c r="G43" s="78"/>
    </row>
    <row r="44" spans="1:8" s="16" customFormat="1" ht="17.100000000000001" customHeight="1" x14ac:dyDescent="0.25">
      <c r="A44" s="15">
        <v>2</v>
      </c>
      <c r="B44" s="15" t="s">
        <v>55</v>
      </c>
      <c r="C44" s="15">
        <v>2.2000000000000002</v>
      </c>
      <c r="D44" s="17" t="s">
        <v>59</v>
      </c>
      <c r="G44" s="78"/>
    </row>
    <row r="45" spans="1:8" s="16" customFormat="1" ht="17.100000000000001" customHeight="1" x14ac:dyDescent="0.25">
      <c r="A45" s="15">
        <v>2</v>
      </c>
      <c r="B45" s="15" t="s">
        <v>55</v>
      </c>
      <c r="C45" s="15">
        <v>2.2999999999999998</v>
      </c>
      <c r="D45" s="17" t="s">
        <v>60</v>
      </c>
      <c r="G45" s="78"/>
    </row>
    <row r="46" spans="1:8" s="16" customFormat="1" ht="17.100000000000001" customHeight="1" x14ac:dyDescent="0.25">
      <c r="A46" s="15">
        <v>2</v>
      </c>
      <c r="B46" s="15" t="s">
        <v>55</v>
      </c>
      <c r="C46" s="15">
        <v>2.4</v>
      </c>
      <c r="D46" s="17" t="s">
        <v>61</v>
      </c>
      <c r="G46" s="78"/>
    </row>
    <row r="47" spans="1:8" s="16" customFormat="1" ht="17.100000000000001" customHeight="1" x14ac:dyDescent="0.25">
      <c r="A47" s="15">
        <v>2</v>
      </c>
      <c r="B47" s="15" t="s">
        <v>55</v>
      </c>
      <c r="C47" s="15">
        <v>2.5</v>
      </c>
      <c r="D47" s="17" t="s">
        <v>62</v>
      </c>
      <c r="G47" s="78"/>
    </row>
    <row r="48" spans="1:8" s="16" customFormat="1" ht="17.100000000000001" customHeight="1" x14ac:dyDescent="0.25">
      <c r="A48" s="15">
        <v>3</v>
      </c>
      <c r="B48" s="15" t="s">
        <v>55</v>
      </c>
      <c r="C48" s="15">
        <v>3.1</v>
      </c>
      <c r="D48" s="17" t="s">
        <v>63</v>
      </c>
      <c r="G48" s="78"/>
    </row>
    <row r="49" spans="1:7" s="16" customFormat="1" ht="17.100000000000001" customHeight="1" x14ac:dyDescent="0.25">
      <c r="A49" s="15">
        <v>1</v>
      </c>
      <c r="B49" s="15" t="s">
        <v>64</v>
      </c>
      <c r="C49" s="15">
        <v>1.1000000000000001</v>
      </c>
      <c r="D49" s="17" t="s">
        <v>65</v>
      </c>
      <c r="G49" s="78"/>
    </row>
    <row r="50" spans="1:7" s="16" customFormat="1" ht="17.100000000000001" customHeight="1" x14ac:dyDescent="0.25">
      <c r="A50" s="15">
        <v>1</v>
      </c>
      <c r="B50" s="15" t="s">
        <v>64</v>
      </c>
      <c r="C50" s="15">
        <v>1.2</v>
      </c>
      <c r="D50" s="17" t="s">
        <v>66</v>
      </c>
      <c r="G50" s="78"/>
    </row>
    <row r="51" spans="1:7" s="16" customFormat="1" ht="17.100000000000001" customHeight="1" x14ac:dyDescent="0.25">
      <c r="A51" s="15">
        <v>2</v>
      </c>
      <c r="B51" s="15" t="s">
        <v>64</v>
      </c>
      <c r="C51" s="15">
        <v>2.1</v>
      </c>
      <c r="D51" s="17" t="s">
        <v>67</v>
      </c>
      <c r="G51" s="78"/>
    </row>
    <row r="52" spans="1:7" s="16" customFormat="1" ht="17.100000000000001" customHeight="1" x14ac:dyDescent="0.25">
      <c r="A52" s="15">
        <v>2</v>
      </c>
      <c r="B52" s="15" t="s">
        <v>64</v>
      </c>
      <c r="C52" s="15">
        <v>2.2000000000000002</v>
      </c>
      <c r="D52" s="17" t="s">
        <v>68</v>
      </c>
      <c r="G52" s="78"/>
    </row>
    <row r="53" spans="1:7" s="16" customFormat="1" ht="17.100000000000001" customHeight="1" x14ac:dyDescent="0.25">
      <c r="A53" s="15">
        <v>2</v>
      </c>
      <c r="B53" s="15" t="s">
        <v>64</v>
      </c>
      <c r="C53" s="15">
        <v>2.2999999999999998</v>
      </c>
      <c r="D53" s="17" t="s">
        <v>69</v>
      </c>
      <c r="G53" s="78"/>
    </row>
    <row r="54" spans="1:7" s="16" customFormat="1" ht="17.100000000000001" customHeight="1" x14ac:dyDescent="0.25">
      <c r="A54" s="15">
        <v>3</v>
      </c>
      <c r="B54" s="15" t="s">
        <v>64</v>
      </c>
      <c r="C54" s="15">
        <v>3.1</v>
      </c>
      <c r="D54" s="17" t="s">
        <v>70</v>
      </c>
      <c r="G54" s="78"/>
    </row>
    <row r="55" spans="1:7" s="16" customFormat="1" ht="17.100000000000001" customHeight="1" x14ac:dyDescent="0.25">
      <c r="A55" s="15">
        <v>3</v>
      </c>
      <c r="B55" s="15" t="s">
        <v>64</v>
      </c>
      <c r="C55" s="15">
        <v>3.2</v>
      </c>
      <c r="D55" s="17" t="s">
        <v>71</v>
      </c>
      <c r="G55" s="78"/>
    </row>
    <row r="56" spans="1:7" s="16" customFormat="1" ht="17.100000000000001" customHeight="1" x14ac:dyDescent="0.25">
      <c r="A56" s="15">
        <v>3</v>
      </c>
      <c r="B56" s="15" t="s">
        <v>64</v>
      </c>
      <c r="C56" s="15">
        <v>3.3</v>
      </c>
      <c r="D56" s="17" t="s">
        <v>72</v>
      </c>
      <c r="G56" s="78"/>
    </row>
    <row r="57" spans="1:7" s="16" customFormat="1" ht="17.100000000000001" customHeight="1" x14ac:dyDescent="0.25">
      <c r="A57" s="15">
        <v>1</v>
      </c>
      <c r="B57" s="15" t="s">
        <v>73</v>
      </c>
      <c r="C57" s="15">
        <v>1.1000000000000001</v>
      </c>
      <c r="D57" s="17" t="s">
        <v>74</v>
      </c>
      <c r="G57" s="78"/>
    </row>
    <row r="58" spans="1:7" s="16" customFormat="1" ht="17.100000000000001" customHeight="1" x14ac:dyDescent="0.25">
      <c r="A58" s="15">
        <v>1</v>
      </c>
      <c r="B58" s="15" t="s">
        <v>73</v>
      </c>
      <c r="C58" s="15">
        <v>1.2</v>
      </c>
      <c r="D58" s="17" t="s">
        <v>75</v>
      </c>
      <c r="G58" s="78"/>
    </row>
    <row r="59" spans="1:7" s="16" customFormat="1" ht="17.100000000000001" customHeight="1" x14ac:dyDescent="0.25">
      <c r="A59" s="15">
        <v>2</v>
      </c>
      <c r="B59" s="15" t="s">
        <v>73</v>
      </c>
      <c r="C59" s="15">
        <v>2.1</v>
      </c>
      <c r="D59" s="17" t="s">
        <v>76</v>
      </c>
      <c r="G59" s="78"/>
    </row>
    <row r="60" spans="1:7" s="16" customFormat="1" ht="17.100000000000001" customHeight="1" x14ac:dyDescent="0.25">
      <c r="A60" s="15">
        <v>2</v>
      </c>
      <c r="B60" s="15" t="s">
        <v>73</v>
      </c>
      <c r="C60" s="15">
        <v>2.2000000000000002</v>
      </c>
      <c r="D60" s="17" t="s">
        <v>77</v>
      </c>
      <c r="G60" s="78"/>
    </row>
    <row r="61" spans="1:7" s="16" customFormat="1" ht="17.100000000000001" customHeight="1" x14ac:dyDescent="0.25">
      <c r="A61" s="15">
        <v>2</v>
      </c>
      <c r="B61" s="15" t="s">
        <v>73</v>
      </c>
      <c r="C61" s="15">
        <v>2.2999999999999998</v>
      </c>
      <c r="D61" s="17" t="s">
        <v>78</v>
      </c>
      <c r="G61" s="78"/>
    </row>
    <row r="62" spans="1:7" s="16" customFormat="1" ht="17.100000000000001" customHeight="1" x14ac:dyDescent="0.25">
      <c r="A62" s="15">
        <v>2</v>
      </c>
      <c r="B62" s="15" t="s">
        <v>73</v>
      </c>
      <c r="C62" s="15">
        <v>2.4</v>
      </c>
      <c r="D62" s="17" t="s">
        <v>79</v>
      </c>
      <c r="G62" s="78"/>
    </row>
    <row r="63" spans="1:7" s="16" customFormat="1" ht="17.100000000000001" customHeight="1" x14ac:dyDescent="0.25">
      <c r="A63" s="15">
        <v>3</v>
      </c>
      <c r="B63" s="15" t="s">
        <v>73</v>
      </c>
      <c r="C63" s="15">
        <v>3.1</v>
      </c>
      <c r="D63" s="17" t="s">
        <v>80</v>
      </c>
      <c r="G63" s="78"/>
    </row>
    <row r="64" spans="1:7" s="16" customFormat="1" ht="17.100000000000001" customHeight="1" x14ac:dyDescent="0.25">
      <c r="A64" s="15">
        <v>3</v>
      </c>
      <c r="B64" s="15" t="s">
        <v>73</v>
      </c>
      <c r="C64" s="15">
        <v>3.2</v>
      </c>
      <c r="D64" s="17" t="s">
        <v>81</v>
      </c>
      <c r="G64" s="78"/>
    </row>
    <row r="65" spans="1:7" s="16" customFormat="1" ht="17.100000000000001" customHeight="1" x14ac:dyDescent="0.25">
      <c r="A65" s="15">
        <v>3</v>
      </c>
      <c r="B65" s="15" t="s">
        <v>73</v>
      </c>
      <c r="C65" s="15">
        <v>3.3</v>
      </c>
      <c r="D65" s="17" t="s">
        <v>82</v>
      </c>
      <c r="G65" s="78"/>
    </row>
    <row r="66" spans="1:7" s="16" customFormat="1" ht="17.100000000000001" customHeight="1" x14ac:dyDescent="0.25">
      <c r="A66" s="15">
        <v>1</v>
      </c>
      <c r="B66" s="15" t="s">
        <v>83</v>
      </c>
      <c r="C66" s="15">
        <v>1.1000000000000001</v>
      </c>
      <c r="D66" s="17" t="s">
        <v>84</v>
      </c>
      <c r="G66" s="78"/>
    </row>
    <row r="67" spans="1:7" s="16" customFormat="1" ht="17.100000000000001" customHeight="1" x14ac:dyDescent="0.25">
      <c r="A67" s="15">
        <v>1</v>
      </c>
      <c r="B67" s="15" t="s">
        <v>83</v>
      </c>
      <c r="C67" s="15">
        <v>1.2</v>
      </c>
      <c r="D67" s="17" t="s">
        <v>85</v>
      </c>
      <c r="G67" s="78"/>
    </row>
    <row r="68" spans="1:7" s="16" customFormat="1" ht="17.100000000000001" customHeight="1" x14ac:dyDescent="0.25">
      <c r="A68" s="15">
        <v>2</v>
      </c>
      <c r="B68" s="15" t="s">
        <v>83</v>
      </c>
      <c r="C68" s="15">
        <v>2.1</v>
      </c>
      <c r="D68" s="17" t="s">
        <v>86</v>
      </c>
      <c r="G68" s="78"/>
    </row>
    <row r="69" spans="1:7" s="16" customFormat="1" ht="17.100000000000001" customHeight="1" x14ac:dyDescent="0.25">
      <c r="A69" s="15">
        <v>2</v>
      </c>
      <c r="B69" s="15" t="s">
        <v>83</v>
      </c>
      <c r="C69" s="15">
        <v>2.2000000000000002</v>
      </c>
      <c r="D69" s="17" t="s">
        <v>87</v>
      </c>
      <c r="G69" s="78"/>
    </row>
    <row r="70" spans="1:7" s="16" customFormat="1" ht="17.100000000000001" customHeight="1" x14ac:dyDescent="0.25">
      <c r="A70" s="15">
        <v>3</v>
      </c>
      <c r="B70" s="15" t="s">
        <v>83</v>
      </c>
      <c r="C70" s="15">
        <v>3.1</v>
      </c>
      <c r="D70" s="17" t="s">
        <v>88</v>
      </c>
      <c r="G70" s="78"/>
    </row>
    <row r="71" spans="1:7" s="16" customFormat="1" ht="17.100000000000001" customHeight="1" x14ac:dyDescent="0.25">
      <c r="A71" s="15">
        <v>3</v>
      </c>
      <c r="B71" s="15" t="s">
        <v>83</v>
      </c>
      <c r="C71" s="15">
        <v>3.2</v>
      </c>
      <c r="D71" s="17" t="s">
        <v>89</v>
      </c>
      <c r="G71" s="78"/>
    </row>
    <row r="72" spans="1:7" s="16" customFormat="1" ht="17.100000000000001" customHeight="1" x14ac:dyDescent="0.25">
      <c r="A72" s="15">
        <v>1</v>
      </c>
      <c r="B72" s="15" t="s">
        <v>90</v>
      </c>
      <c r="C72" s="15">
        <v>1.1000000000000001</v>
      </c>
      <c r="D72" s="17" t="s">
        <v>91</v>
      </c>
      <c r="G72" s="78"/>
    </row>
    <row r="73" spans="1:7" s="16" customFormat="1" ht="17.100000000000001" customHeight="1" x14ac:dyDescent="0.25">
      <c r="A73" s="15">
        <v>2</v>
      </c>
      <c r="B73" s="15" t="s">
        <v>90</v>
      </c>
      <c r="C73" s="15">
        <v>2.1</v>
      </c>
      <c r="D73" s="17" t="s">
        <v>92</v>
      </c>
      <c r="G73" s="78"/>
    </row>
    <row r="74" spans="1:7" s="16" customFormat="1" ht="17.100000000000001" customHeight="1" x14ac:dyDescent="0.25">
      <c r="A74" s="15">
        <v>2</v>
      </c>
      <c r="B74" s="15" t="s">
        <v>90</v>
      </c>
      <c r="C74" s="15">
        <v>2.2000000000000002</v>
      </c>
      <c r="D74" s="17" t="s">
        <v>93</v>
      </c>
      <c r="G74" s="78"/>
    </row>
    <row r="75" spans="1:7" s="16" customFormat="1" ht="17.100000000000001" customHeight="1" x14ac:dyDescent="0.25">
      <c r="A75" s="15">
        <v>2</v>
      </c>
      <c r="B75" s="15" t="s">
        <v>90</v>
      </c>
      <c r="C75" s="15">
        <v>2.2999999999999998</v>
      </c>
      <c r="D75" s="17" t="s">
        <v>94</v>
      </c>
      <c r="G75" s="78"/>
    </row>
    <row r="76" spans="1:7" s="16" customFormat="1" ht="17.100000000000001" customHeight="1" x14ac:dyDescent="0.25">
      <c r="A76" s="15">
        <v>3</v>
      </c>
      <c r="B76" s="15" t="s">
        <v>90</v>
      </c>
      <c r="C76" s="15">
        <v>3.1</v>
      </c>
      <c r="D76" s="17" t="s">
        <v>95</v>
      </c>
      <c r="G76" s="78"/>
    </row>
    <row r="77" spans="1:7" s="16" customFormat="1" ht="17.100000000000001" customHeight="1" x14ac:dyDescent="0.25">
      <c r="A77" s="15">
        <v>3</v>
      </c>
      <c r="B77" s="15" t="s">
        <v>90</v>
      </c>
      <c r="C77" s="15">
        <v>3.2</v>
      </c>
      <c r="D77" s="17" t="s">
        <v>96</v>
      </c>
      <c r="G77" s="78"/>
    </row>
    <row r="78" spans="1:7" s="16" customFormat="1" ht="17.100000000000001" customHeight="1" x14ac:dyDescent="0.25">
      <c r="A78" s="15">
        <v>1</v>
      </c>
      <c r="B78" s="15" t="s">
        <v>97</v>
      </c>
      <c r="C78" s="15">
        <v>1.1000000000000001</v>
      </c>
      <c r="D78" s="17" t="s">
        <v>98</v>
      </c>
      <c r="G78" s="78"/>
    </row>
    <row r="79" spans="1:7" s="16" customFormat="1" ht="17.100000000000001" customHeight="1" x14ac:dyDescent="0.25">
      <c r="A79" s="15">
        <v>2</v>
      </c>
      <c r="B79" s="15" t="s">
        <v>97</v>
      </c>
      <c r="C79" s="15">
        <v>2.1</v>
      </c>
      <c r="D79" s="17" t="s">
        <v>99</v>
      </c>
      <c r="G79" s="78"/>
    </row>
    <row r="80" spans="1:7" s="16" customFormat="1" ht="17.100000000000001" customHeight="1" x14ac:dyDescent="0.25">
      <c r="A80" s="15">
        <v>2</v>
      </c>
      <c r="B80" s="15" t="s">
        <v>97</v>
      </c>
      <c r="C80" s="15">
        <v>2.2000000000000002</v>
      </c>
      <c r="D80" s="17" t="s">
        <v>100</v>
      </c>
      <c r="G80" s="78"/>
    </row>
    <row r="81" spans="1:7" s="16" customFormat="1" ht="17.100000000000001" customHeight="1" x14ac:dyDescent="0.25">
      <c r="A81" s="15">
        <v>2</v>
      </c>
      <c r="B81" s="15" t="s">
        <v>97</v>
      </c>
      <c r="C81" s="15">
        <v>2.2999999999999998</v>
      </c>
      <c r="D81" s="17" t="s">
        <v>101</v>
      </c>
      <c r="G81" s="78"/>
    </row>
    <row r="82" spans="1:7" s="16" customFormat="1" ht="17.100000000000001" customHeight="1" x14ac:dyDescent="0.25">
      <c r="A82" s="15">
        <v>2</v>
      </c>
      <c r="B82" s="15" t="s">
        <v>97</v>
      </c>
      <c r="C82" s="15">
        <v>2.4</v>
      </c>
      <c r="D82" s="17" t="s">
        <v>102</v>
      </c>
      <c r="G82" s="78"/>
    </row>
    <row r="83" spans="1:7" s="16" customFormat="1" ht="17.100000000000001" customHeight="1" x14ac:dyDescent="0.25">
      <c r="A83" s="15">
        <v>3</v>
      </c>
      <c r="B83" s="15" t="s">
        <v>97</v>
      </c>
      <c r="C83" s="15">
        <v>3.1</v>
      </c>
      <c r="D83" s="17" t="s">
        <v>103</v>
      </c>
      <c r="G83" s="78"/>
    </row>
    <row r="84" spans="1:7" s="16" customFormat="1" ht="17.100000000000001" customHeight="1" x14ac:dyDescent="0.25">
      <c r="A84" s="15">
        <v>3</v>
      </c>
      <c r="B84" s="15" t="s">
        <v>97</v>
      </c>
      <c r="C84" s="15">
        <v>3.2</v>
      </c>
      <c r="D84" s="17" t="s">
        <v>104</v>
      </c>
      <c r="G84" s="78"/>
    </row>
    <row r="85" spans="1:7" s="16" customFormat="1" ht="17.100000000000001" customHeight="1" x14ac:dyDescent="0.25">
      <c r="A85" s="15">
        <v>4</v>
      </c>
      <c r="B85" s="15" t="s">
        <v>97</v>
      </c>
      <c r="C85" s="15">
        <v>4.0999999999999996</v>
      </c>
      <c r="D85" s="17" t="s">
        <v>105</v>
      </c>
      <c r="G85" s="78"/>
    </row>
    <row r="86" spans="1:7" s="16" customFormat="1" ht="17.100000000000001" customHeight="1" x14ac:dyDescent="0.25">
      <c r="A86" s="15">
        <v>1</v>
      </c>
      <c r="B86" s="15" t="s">
        <v>106</v>
      </c>
      <c r="C86" s="15">
        <v>1.1000000000000001</v>
      </c>
      <c r="D86" s="17" t="s">
        <v>107</v>
      </c>
      <c r="G86" s="78"/>
    </row>
    <row r="87" spans="1:7" s="16" customFormat="1" ht="17.100000000000001" customHeight="1" x14ac:dyDescent="0.25">
      <c r="A87" s="15">
        <v>2</v>
      </c>
      <c r="B87" s="15" t="s">
        <v>106</v>
      </c>
      <c r="C87" s="15">
        <v>2.1</v>
      </c>
      <c r="D87" s="17" t="s">
        <v>108</v>
      </c>
      <c r="G87" s="78"/>
    </row>
    <row r="88" spans="1:7" s="16" customFormat="1" ht="17.100000000000001" customHeight="1" x14ac:dyDescent="0.25">
      <c r="A88" s="15">
        <v>2</v>
      </c>
      <c r="B88" s="15" t="s">
        <v>106</v>
      </c>
      <c r="C88" s="15">
        <v>2.2000000000000002</v>
      </c>
      <c r="D88" s="17" t="s">
        <v>109</v>
      </c>
      <c r="G88" s="78"/>
    </row>
    <row r="89" spans="1:7" s="16" customFormat="1" ht="17.100000000000001" customHeight="1" x14ac:dyDescent="0.25">
      <c r="A89" s="15">
        <v>3</v>
      </c>
      <c r="B89" s="15" t="s">
        <v>106</v>
      </c>
      <c r="C89" s="15">
        <v>3.1</v>
      </c>
      <c r="D89" s="17" t="s">
        <v>110</v>
      </c>
      <c r="G89" s="78"/>
    </row>
    <row r="90" spans="1:7" s="16" customFormat="1" ht="17.100000000000001" customHeight="1" x14ac:dyDescent="0.25">
      <c r="A90" s="15">
        <v>3</v>
      </c>
      <c r="B90" s="15" t="s">
        <v>106</v>
      </c>
      <c r="C90" s="15">
        <v>3.2</v>
      </c>
      <c r="D90" s="17" t="s">
        <v>111</v>
      </c>
      <c r="G90" s="78"/>
    </row>
    <row r="91" spans="1:7" s="16" customFormat="1" ht="17.100000000000001" customHeight="1" x14ac:dyDescent="0.25">
      <c r="A91" s="15">
        <v>3</v>
      </c>
      <c r="B91" s="15" t="s">
        <v>106</v>
      </c>
      <c r="C91" s="15">
        <v>3.3</v>
      </c>
      <c r="D91" s="17" t="s">
        <v>112</v>
      </c>
      <c r="G91" s="78"/>
    </row>
    <row r="92" spans="1:7" s="16" customFormat="1" ht="17.100000000000001" customHeight="1" x14ac:dyDescent="0.25">
      <c r="A92" s="15">
        <v>4</v>
      </c>
      <c r="B92" s="15" t="s">
        <v>106</v>
      </c>
      <c r="C92" s="15">
        <v>4.0999999999999996</v>
      </c>
      <c r="D92" s="17" t="s">
        <v>113</v>
      </c>
      <c r="G92" s="78"/>
    </row>
    <row r="93" spans="1:7" s="16" customFormat="1" ht="17.100000000000001" customHeight="1" x14ac:dyDescent="0.25">
      <c r="A93" s="15">
        <v>1</v>
      </c>
      <c r="B93" s="15" t="s">
        <v>114</v>
      </c>
      <c r="C93" s="15">
        <v>1.1000000000000001</v>
      </c>
      <c r="D93" s="17" t="s">
        <v>115</v>
      </c>
      <c r="G93" s="78"/>
    </row>
    <row r="94" spans="1:7" s="16" customFormat="1" ht="17.100000000000001" customHeight="1" x14ac:dyDescent="0.25">
      <c r="A94" s="15">
        <v>2</v>
      </c>
      <c r="B94" s="15" t="s">
        <v>114</v>
      </c>
      <c r="C94" s="15">
        <v>2.1</v>
      </c>
      <c r="D94" s="17" t="s">
        <v>116</v>
      </c>
      <c r="G94" s="78"/>
    </row>
    <row r="95" spans="1:7" s="16" customFormat="1" ht="17.100000000000001" customHeight="1" x14ac:dyDescent="0.25">
      <c r="A95" s="15">
        <v>2</v>
      </c>
      <c r="B95" s="15" t="s">
        <v>114</v>
      </c>
      <c r="C95" s="15">
        <v>2.2000000000000002</v>
      </c>
      <c r="D95" s="17" t="s">
        <v>117</v>
      </c>
      <c r="G95" s="78"/>
    </row>
    <row r="96" spans="1:7" s="16" customFormat="1" ht="17.100000000000001" customHeight="1" x14ac:dyDescent="0.25">
      <c r="A96" s="15">
        <v>2</v>
      </c>
      <c r="B96" s="15" t="s">
        <v>114</v>
      </c>
      <c r="C96" s="15">
        <v>2.2999999999999998</v>
      </c>
      <c r="D96" s="17" t="s">
        <v>118</v>
      </c>
      <c r="G96" s="78"/>
    </row>
    <row r="97" spans="1:7" s="16" customFormat="1" ht="17.100000000000001" customHeight="1" x14ac:dyDescent="0.25">
      <c r="A97" s="15">
        <v>3</v>
      </c>
      <c r="B97" s="15" t="s">
        <v>114</v>
      </c>
      <c r="C97" s="15">
        <v>3.1</v>
      </c>
      <c r="D97" s="17" t="s">
        <v>119</v>
      </c>
      <c r="G97" s="78"/>
    </row>
    <row r="98" spans="1:7" s="16" customFormat="1" ht="17.100000000000001" customHeight="1" x14ac:dyDescent="0.25">
      <c r="A98" s="15">
        <v>3</v>
      </c>
      <c r="B98" s="15" t="s">
        <v>114</v>
      </c>
      <c r="C98" s="15">
        <v>3.2</v>
      </c>
      <c r="D98" s="17" t="s">
        <v>120</v>
      </c>
      <c r="G98" s="78"/>
    </row>
    <row r="99" spans="1:7" s="16" customFormat="1" ht="17.100000000000001" customHeight="1" x14ac:dyDescent="0.25">
      <c r="A99" s="15">
        <v>1</v>
      </c>
      <c r="B99" s="15" t="s">
        <v>121</v>
      </c>
      <c r="C99" s="15">
        <v>1.1000000000000001</v>
      </c>
      <c r="D99" s="17" t="s">
        <v>122</v>
      </c>
      <c r="G99" s="78"/>
    </row>
    <row r="100" spans="1:7" s="16" customFormat="1" ht="17.100000000000001" customHeight="1" x14ac:dyDescent="0.25">
      <c r="A100" s="15">
        <v>1</v>
      </c>
      <c r="B100" s="15" t="s">
        <v>121</v>
      </c>
      <c r="C100" s="15">
        <v>1.2</v>
      </c>
      <c r="D100" s="17" t="s">
        <v>123</v>
      </c>
      <c r="G100" s="78"/>
    </row>
    <row r="101" spans="1:7" s="16" customFormat="1" ht="17.100000000000001" customHeight="1" x14ac:dyDescent="0.25">
      <c r="A101" s="15">
        <v>2</v>
      </c>
      <c r="B101" s="15" t="s">
        <v>121</v>
      </c>
      <c r="C101" s="15">
        <v>2.1</v>
      </c>
      <c r="D101" s="17" t="s">
        <v>124</v>
      </c>
      <c r="G101" s="78"/>
    </row>
    <row r="102" spans="1:7" s="16" customFormat="1" ht="17.100000000000001" customHeight="1" x14ac:dyDescent="0.25">
      <c r="A102" s="15">
        <v>2</v>
      </c>
      <c r="B102" s="15" t="s">
        <v>121</v>
      </c>
      <c r="C102" s="15">
        <v>2.2000000000000002</v>
      </c>
      <c r="D102" s="17" t="s">
        <v>125</v>
      </c>
      <c r="G102" s="78"/>
    </row>
    <row r="103" spans="1:7" s="16" customFormat="1" ht="17.100000000000001" customHeight="1" x14ac:dyDescent="0.25">
      <c r="A103" s="15">
        <v>2</v>
      </c>
      <c r="B103" s="15" t="s">
        <v>121</v>
      </c>
      <c r="C103" s="15">
        <v>2.2999999999999998</v>
      </c>
      <c r="D103" s="17" t="s">
        <v>126</v>
      </c>
      <c r="G103" s="78"/>
    </row>
    <row r="104" spans="1:7" s="16" customFormat="1" ht="17.100000000000001" customHeight="1" x14ac:dyDescent="0.25">
      <c r="A104" s="15">
        <v>2</v>
      </c>
      <c r="B104" s="15" t="s">
        <v>121</v>
      </c>
      <c r="C104" s="15">
        <v>2.4</v>
      </c>
      <c r="D104" s="17" t="s">
        <v>127</v>
      </c>
      <c r="G104" s="78"/>
    </row>
    <row r="105" spans="1:7" s="16" customFormat="1" ht="17.100000000000001" customHeight="1" x14ac:dyDescent="0.25">
      <c r="A105" s="15">
        <v>2</v>
      </c>
      <c r="B105" s="15" t="s">
        <v>121</v>
      </c>
      <c r="C105" s="15">
        <v>2.5</v>
      </c>
      <c r="D105" s="17" t="s">
        <v>128</v>
      </c>
      <c r="G105" s="78"/>
    </row>
    <row r="106" spans="1:7" s="16" customFormat="1" ht="17.100000000000001" customHeight="1" x14ac:dyDescent="0.25">
      <c r="A106" s="15">
        <v>2</v>
      </c>
      <c r="B106" s="15" t="s">
        <v>121</v>
      </c>
      <c r="C106" s="15">
        <v>2.6</v>
      </c>
      <c r="D106" s="17" t="s">
        <v>129</v>
      </c>
      <c r="G106" s="78"/>
    </row>
    <row r="107" spans="1:7" s="16" customFormat="1" ht="17.100000000000001" customHeight="1" x14ac:dyDescent="0.25">
      <c r="A107" s="15">
        <v>3</v>
      </c>
      <c r="B107" s="15" t="s">
        <v>121</v>
      </c>
      <c r="C107" s="15">
        <v>3.1</v>
      </c>
      <c r="D107" s="17" t="s">
        <v>130</v>
      </c>
      <c r="G107" s="78"/>
    </row>
    <row r="108" spans="1:7" s="16" customFormat="1" ht="17.100000000000001" customHeight="1" x14ac:dyDescent="0.25">
      <c r="A108" s="15">
        <v>3</v>
      </c>
      <c r="B108" s="15" t="s">
        <v>121</v>
      </c>
      <c r="C108" s="15">
        <v>3.2</v>
      </c>
      <c r="D108" s="17" t="s">
        <v>131</v>
      </c>
      <c r="G108" s="78"/>
    </row>
    <row r="109" spans="1:7" s="16" customFormat="1" ht="17.100000000000001" customHeight="1" x14ac:dyDescent="0.25">
      <c r="A109" s="15">
        <v>3</v>
      </c>
      <c r="B109" s="15" t="s">
        <v>121</v>
      </c>
      <c r="C109" s="15">
        <v>3.3</v>
      </c>
      <c r="D109" s="17" t="s">
        <v>132</v>
      </c>
      <c r="G109" s="78"/>
    </row>
    <row r="110" spans="1:7" s="16" customFormat="1" ht="17.100000000000001" customHeight="1" x14ac:dyDescent="0.25">
      <c r="A110" s="15">
        <v>3</v>
      </c>
      <c r="B110" s="15" t="s">
        <v>121</v>
      </c>
      <c r="C110" s="15">
        <v>3.4</v>
      </c>
      <c r="D110" s="17" t="s">
        <v>133</v>
      </c>
      <c r="G110" s="78"/>
    </row>
    <row r="111" spans="1:7" s="16" customFormat="1" ht="17.100000000000001" customHeight="1" x14ac:dyDescent="0.25">
      <c r="A111" s="15">
        <v>3</v>
      </c>
      <c r="B111" s="15" t="s">
        <v>121</v>
      </c>
      <c r="C111" s="15">
        <v>3.5</v>
      </c>
      <c r="D111" s="17" t="s">
        <v>134</v>
      </c>
      <c r="G111" s="78"/>
    </row>
    <row r="112" spans="1:7" s="16" customFormat="1" ht="17.100000000000001" customHeight="1" x14ac:dyDescent="0.25">
      <c r="A112" s="15">
        <v>3</v>
      </c>
      <c r="B112" s="15" t="s">
        <v>121</v>
      </c>
      <c r="C112" s="15">
        <v>3.6</v>
      </c>
      <c r="D112" s="17" t="s">
        <v>135</v>
      </c>
      <c r="G112" s="78"/>
    </row>
    <row r="113" spans="1:7" s="16" customFormat="1" ht="17.100000000000001" customHeight="1" x14ac:dyDescent="0.25">
      <c r="A113" s="15">
        <v>4</v>
      </c>
      <c r="B113" s="15" t="s">
        <v>121</v>
      </c>
      <c r="C113" s="15">
        <v>4.0999999999999996</v>
      </c>
      <c r="D113" s="17" t="s">
        <v>137</v>
      </c>
      <c r="G113" s="78"/>
    </row>
    <row r="114" spans="1:7" s="16" customFormat="1" ht="17.100000000000001" customHeight="1" x14ac:dyDescent="0.25">
      <c r="A114" s="15">
        <v>4</v>
      </c>
      <c r="B114" s="15" t="s">
        <v>121</v>
      </c>
      <c r="C114" s="15">
        <v>4.2</v>
      </c>
      <c r="D114" s="17" t="s">
        <v>136</v>
      </c>
      <c r="G114" s="78"/>
    </row>
    <row r="115" spans="1:7" s="16" customFormat="1" ht="17.100000000000001" customHeight="1" x14ac:dyDescent="0.25">
      <c r="A115" s="15">
        <v>4</v>
      </c>
      <c r="B115" s="15" t="s">
        <v>121</v>
      </c>
      <c r="C115" s="15">
        <v>4.3</v>
      </c>
      <c r="D115" s="17" t="s">
        <v>138</v>
      </c>
      <c r="G115" s="78"/>
    </row>
    <row r="116" spans="1:7" s="16" customFormat="1" ht="17.100000000000001" customHeight="1" x14ac:dyDescent="0.25">
      <c r="A116" s="15">
        <v>4</v>
      </c>
      <c r="B116" s="15" t="s">
        <v>121</v>
      </c>
      <c r="C116" s="15">
        <v>4.4000000000000004</v>
      </c>
      <c r="D116" s="17" t="s">
        <v>139</v>
      </c>
      <c r="G116" s="78"/>
    </row>
    <row r="117" spans="1:7" s="16" customFormat="1" ht="17.100000000000001" customHeight="1" x14ac:dyDescent="0.25">
      <c r="A117" s="15">
        <v>4</v>
      </c>
      <c r="B117" s="15" t="s">
        <v>121</v>
      </c>
      <c r="C117" s="15">
        <v>4.5</v>
      </c>
      <c r="D117" s="17" t="s">
        <v>140</v>
      </c>
      <c r="G117" s="78"/>
    </row>
    <row r="118" spans="1:7" s="16" customFormat="1" ht="17.100000000000001" customHeight="1" x14ac:dyDescent="0.25">
      <c r="A118" s="15">
        <v>5</v>
      </c>
      <c r="B118" s="15" t="s">
        <v>121</v>
      </c>
      <c r="C118" s="15">
        <v>5.0999999999999996</v>
      </c>
      <c r="D118" s="17" t="s">
        <v>141</v>
      </c>
      <c r="G118" s="78"/>
    </row>
    <row r="119" spans="1:7" s="16" customFormat="1" ht="17.100000000000001" customHeight="1" x14ac:dyDescent="0.25">
      <c r="A119" s="15">
        <v>5</v>
      </c>
      <c r="B119" s="15" t="s">
        <v>121</v>
      </c>
      <c r="C119" s="15">
        <v>5.2</v>
      </c>
      <c r="D119" s="17" t="s">
        <v>142</v>
      </c>
      <c r="G119" s="78"/>
    </row>
    <row r="120" spans="1:7" s="16" customFormat="1" ht="17.100000000000001" customHeight="1" x14ac:dyDescent="0.25">
      <c r="A120" s="15">
        <v>5</v>
      </c>
      <c r="B120" s="15" t="s">
        <v>121</v>
      </c>
      <c r="C120" s="15">
        <v>5.3</v>
      </c>
      <c r="D120" s="17" t="s">
        <v>143</v>
      </c>
      <c r="G120" s="78"/>
    </row>
    <row r="121" spans="1:7" s="16" customFormat="1" ht="17.100000000000001" customHeight="1" x14ac:dyDescent="0.25">
      <c r="A121" s="15">
        <v>1</v>
      </c>
      <c r="B121" s="15" t="s">
        <v>144</v>
      </c>
      <c r="C121" s="15">
        <v>1.1000000000000001</v>
      </c>
      <c r="D121" s="17" t="s">
        <v>145</v>
      </c>
      <c r="G121" s="78"/>
    </row>
    <row r="122" spans="1:7" s="16" customFormat="1" ht="17.100000000000001" customHeight="1" x14ac:dyDescent="0.25">
      <c r="A122" s="15">
        <v>1</v>
      </c>
      <c r="B122" s="15" t="s">
        <v>144</v>
      </c>
      <c r="C122" s="15">
        <v>1.2</v>
      </c>
      <c r="D122" s="17" t="s">
        <v>146</v>
      </c>
      <c r="G122" s="78"/>
    </row>
    <row r="123" spans="1:7" s="16" customFormat="1" ht="17.100000000000001" customHeight="1" x14ac:dyDescent="0.25">
      <c r="A123" s="15">
        <v>2</v>
      </c>
      <c r="B123" s="15" t="s">
        <v>144</v>
      </c>
      <c r="C123" s="15">
        <v>2.1</v>
      </c>
      <c r="D123" s="17" t="s">
        <v>147</v>
      </c>
      <c r="G123" s="78"/>
    </row>
    <row r="124" spans="1:7" s="16" customFormat="1" ht="17.100000000000001" customHeight="1" x14ac:dyDescent="0.25">
      <c r="A124" s="15">
        <v>2</v>
      </c>
      <c r="B124" s="15" t="s">
        <v>144</v>
      </c>
      <c r="C124" s="15">
        <v>2.2000000000000002</v>
      </c>
      <c r="D124" s="17" t="s">
        <v>148</v>
      </c>
      <c r="G124" s="78"/>
    </row>
    <row r="125" spans="1:7" s="16" customFormat="1" ht="17.100000000000001" customHeight="1" x14ac:dyDescent="0.25">
      <c r="A125" s="15">
        <v>2</v>
      </c>
      <c r="B125" s="15" t="s">
        <v>144</v>
      </c>
      <c r="C125" s="15">
        <v>2.2999999999999998</v>
      </c>
      <c r="D125" s="17" t="s">
        <v>149</v>
      </c>
      <c r="G125" s="78"/>
    </row>
    <row r="126" spans="1:7" s="16" customFormat="1" ht="17.100000000000001" customHeight="1" x14ac:dyDescent="0.25">
      <c r="A126" s="15">
        <v>2</v>
      </c>
      <c r="B126" s="15" t="s">
        <v>144</v>
      </c>
      <c r="C126" s="15">
        <v>2.4</v>
      </c>
      <c r="D126" s="17" t="s">
        <v>150</v>
      </c>
      <c r="G126" s="78"/>
    </row>
    <row r="127" spans="1:7" s="16" customFormat="1" ht="17.100000000000001" customHeight="1" x14ac:dyDescent="0.25">
      <c r="A127" s="15">
        <v>3</v>
      </c>
      <c r="B127" s="15" t="s">
        <v>144</v>
      </c>
      <c r="C127" s="15">
        <v>3.1</v>
      </c>
      <c r="D127" s="17" t="s">
        <v>151</v>
      </c>
      <c r="G127" s="78"/>
    </row>
    <row r="128" spans="1:7" s="16" customFormat="1" ht="17.100000000000001" customHeight="1" x14ac:dyDescent="0.25">
      <c r="A128" s="15">
        <v>3</v>
      </c>
      <c r="B128" s="15" t="s">
        <v>144</v>
      </c>
      <c r="C128" s="15">
        <v>3.2</v>
      </c>
      <c r="D128" s="17" t="s">
        <v>152</v>
      </c>
      <c r="G128" s="78"/>
    </row>
    <row r="129" spans="1:7" s="16" customFormat="1" ht="17.100000000000001" customHeight="1" x14ac:dyDescent="0.25">
      <c r="A129" s="15">
        <v>3</v>
      </c>
      <c r="B129" s="15" t="s">
        <v>144</v>
      </c>
      <c r="C129" s="15">
        <v>3.3</v>
      </c>
      <c r="D129" s="17" t="s">
        <v>153</v>
      </c>
      <c r="G129" s="78"/>
    </row>
    <row r="130" spans="1:7" s="16" customFormat="1" ht="17.100000000000001" customHeight="1" x14ac:dyDescent="0.25">
      <c r="A130" s="15">
        <v>4</v>
      </c>
      <c r="B130" s="15" t="s">
        <v>144</v>
      </c>
      <c r="C130" s="15">
        <v>4.0999999999999996</v>
      </c>
      <c r="D130" s="17" t="s">
        <v>154</v>
      </c>
      <c r="G130" s="78"/>
    </row>
    <row r="131" spans="1:7" s="16" customFormat="1" ht="17.100000000000001" customHeight="1" x14ac:dyDescent="0.25">
      <c r="A131" s="15">
        <v>1</v>
      </c>
      <c r="B131" s="15" t="s">
        <v>155</v>
      </c>
      <c r="C131" s="15">
        <v>1.1000000000000001</v>
      </c>
      <c r="D131" s="17" t="s">
        <v>156</v>
      </c>
      <c r="G131" s="78"/>
    </row>
    <row r="132" spans="1:7" s="16" customFormat="1" ht="17.100000000000001" customHeight="1" x14ac:dyDescent="0.25">
      <c r="A132" s="15">
        <v>1</v>
      </c>
      <c r="B132" s="15" t="s">
        <v>155</v>
      </c>
      <c r="C132" s="15">
        <v>1.2</v>
      </c>
      <c r="D132" s="17" t="s">
        <v>157</v>
      </c>
      <c r="G132" s="78"/>
    </row>
    <row r="133" spans="1:7" s="16" customFormat="1" ht="17.100000000000001" customHeight="1" x14ac:dyDescent="0.25">
      <c r="A133" s="15">
        <v>2</v>
      </c>
      <c r="B133" s="15" t="s">
        <v>155</v>
      </c>
      <c r="C133" s="15">
        <v>2.1</v>
      </c>
      <c r="D133" s="17" t="s">
        <v>158</v>
      </c>
      <c r="G133" s="78"/>
    </row>
    <row r="134" spans="1:7" s="16" customFormat="1" ht="17.100000000000001" customHeight="1" x14ac:dyDescent="0.25">
      <c r="A134" s="15">
        <v>2</v>
      </c>
      <c r="B134" s="15" t="s">
        <v>155</v>
      </c>
      <c r="C134" s="15">
        <v>2.2000000000000002</v>
      </c>
      <c r="D134" s="17" t="s">
        <v>159</v>
      </c>
      <c r="G134" s="78"/>
    </row>
    <row r="135" spans="1:7" s="16" customFormat="1" ht="17.100000000000001" customHeight="1" x14ac:dyDescent="0.25">
      <c r="A135" s="15">
        <v>2</v>
      </c>
      <c r="B135" s="15" t="s">
        <v>155</v>
      </c>
      <c r="C135" s="15">
        <v>2.2999999999999998</v>
      </c>
      <c r="D135" s="17" t="s">
        <v>160</v>
      </c>
      <c r="G135" s="78"/>
    </row>
    <row r="136" spans="1:7" s="16" customFormat="1" ht="17.100000000000001" customHeight="1" x14ac:dyDescent="0.25">
      <c r="A136" s="15">
        <v>2</v>
      </c>
      <c r="B136" s="15" t="s">
        <v>155</v>
      </c>
      <c r="C136" s="15">
        <v>2.4</v>
      </c>
      <c r="D136" s="17" t="s">
        <v>161</v>
      </c>
      <c r="G136" s="78"/>
    </row>
    <row r="137" spans="1:7" s="16" customFormat="1" ht="17.100000000000001" customHeight="1" x14ac:dyDescent="0.25">
      <c r="A137" s="15">
        <v>3</v>
      </c>
      <c r="B137" s="15" t="s">
        <v>155</v>
      </c>
      <c r="C137" s="15">
        <v>3.1</v>
      </c>
      <c r="D137" s="17" t="s">
        <v>162</v>
      </c>
      <c r="G137" s="78"/>
    </row>
    <row r="138" spans="1:7" s="16" customFormat="1" ht="17.100000000000001" customHeight="1" x14ac:dyDescent="0.25">
      <c r="A138" s="15">
        <v>3</v>
      </c>
      <c r="B138" s="15" t="s">
        <v>155</v>
      </c>
      <c r="C138" s="15">
        <v>3.2</v>
      </c>
      <c r="D138" s="17" t="s">
        <v>163</v>
      </c>
      <c r="G138" s="78"/>
    </row>
    <row r="139" spans="1:7" s="16" customFormat="1" ht="17.100000000000001" customHeight="1" x14ac:dyDescent="0.25">
      <c r="A139" s="15">
        <v>3</v>
      </c>
      <c r="B139" s="15" t="s">
        <v>155</v>
      </c>
      <c r="C139" s="15">
        <v>3.3</v>
      </c>
      <c r="D139" s="17" t="s">
        <v>164</v>
      </c>
      <c r="G139" s="78"/>
    </row>
    <row r="140" spans="1:7" s="16" customFormat="1" ht="17.100000000000001" customHeight="1" x14ac:dyDescent="0.25">
      <c r="A140" s="15">
        <v>3</v>
      </c>
      <c r="B140" s="15" t="s">
        <v>155</v>
      </c>
      <c r="C140" s="15">
        <v>3.4</v>
      </c>
      <c r="D140" s="17" t="s">
        <v>165</v>
      </c>
      <c r="G140" s="78"/>
    </row>
    <row r="141" spans="1:7" s="16" customFormat="1" ht="17.100000000000001" customHeight="1" x14ac:dyDescent="0.25">
      <c r="A141" s="15">
        <v>1</v>
      </c>
      <c r="B141" s="15" t="s">
        <v>166</v>
      </c>
      <c r="C141" s="15">
        <v>1.1000000000000001</v>
      </c>
      <c r="D141" s="17" t="s">
        <v>167</v>
      </c>
      <c r="G141" s="78"/>
    </row>
    <row r="142" spans="1:7" s="16" customFormat="1" ht="17.100000000000001" customHeight="1" x14ac:dyDescent="0.25">
      <c r="A142" s="15">
        <v>2</v>
      </c>
      <c r="B142" s="15" t="s">
        <v>166</v>
      </c>
      <c r="C142" s="15">
        <v>2.1</v>
      </c>
      <c r="D142" s="17" t="s">
        <v>168</v>
      </c>
      <c r="G142" s="78"/>
    </row>
    <row r="143" spans="1:7" s="16" customFormat="1" ht="17.100000000000001" customHeight="1" x14ac:dyDescent="0.25">
      <c r="A143" s="15">
        <v>2</v>
      </c>
      <c r="B143" s="15" t="s">
        <v>166</v>
      </c>
      <c r="C143" s="15">
        <v>2.2000000000000002</v>
      </c>
      <c r="D143" s="17" t="s">
        <v>169</v>
      </c>
      <c r="G143" s="78"/>
    </row>
    <row r="144" spans="1:7" s="16" customFormat="1" ht="17.100000000000001" customHeight="1" x14ac:dyDescent="0.25">
      <c r="A144" s="15">
        <v>3</v>
      </c>
      <c r="B144" s="15" t="s">
        <v>166</v>
      </c>
      <c r="C144" s="15">
        <v>3.1</v>
      </c>
      <c r="D144" s="17" t="s">
        <v>170</v>
      </c>
      <c r="G144" s="78"/>
    </row>
    <row r="145" spans="1:7" s="16" customFormat="1" ht="17.100000000000001" customHeight="1" x14ac:dyDescent="0.25">
      <c r="A145" s="15">
        <v>3</v>
      </c>
      <c r="B145" s="15" t="s">
        <v>166</v>
      </c>
      <c r="C145" s="15">
        <v>3.2</v>
      </c>
      <c r="D145" s="17" t="s">
        <v>171</v>
      </c>
      <c r="G145" s="78"/>
    </row>
    <row r="146" spans="1:7" s="16" customFormat="1" ht="17.100000000000001" customHeight="1" x14ac:dyDescent="0.25">
      <c r="A146" s="15">
        <v>3</v>
      </c>
      <c r="B146" s="15" t="s">
        <v>166</v>
      </c>
      <c r="C146" s="15">
        <v>3.3</v>
      </c>
      <c r="D146" s="17" t="s">
        <v>172</v>
      </c>
      <c r="G146" s="78"/>
    </row>
    <row r="147" spans="1:7" s="16" customFormat="1" ht="17.100000000000001" customHeight="1" x14ac:dyDescent="0.25">
      <c r="A147" s="15">
        <v>3</v>
      </c>
      <c r="B147" s="15" t="s">
        <v>166</v>
      </c>
      <c r="C147" s="15">
        <v>3.4</v>
      </c>
      <c r="D147" s="17" t="s">
        <v>173</v>
      </c>
      <c r="G147" s="78"/>
    </row>
    <row r="148" spans="1:7" s="16" customFormat="1" ht="17.100000000000001" customHeight="1" x14ac:dyDescent="0.25">
      <c r="A148" s="15">
        <v>3</v>
      </c>
      <c r="B148" s="15" t="s">
        <v>166</v>
      </c>
      <c r="C148" s="15">
        <v>3.5</v>
      </c>
      <c r="D148" s="17" t="s">
        <v>174</v>
      </c>
      <c r="G148" s="78"/>
    </row>
    <row r="149" spans="1:7" s="16" customFormat="1" ht="17.100000000000001" customHeight="1" x14ac:dyDescent="0.25">
      <c r="A149" s="15">
        <v>3</v>
      </c>
      <c r="B149" s="15" t="s">
        <v>166</v>
      </c>
      <c r="C149" s="15">
        <v>3.6</v>
      </c>
      <c r="D149" s="17" t="s">
        <v>175</v>
      </c>
      <c r="G149" s="78"/>
    </row>
    <row r="150" spans="1:7" s="16" customFormat="1" ht="17.100000000000001" customHeight="1" x14ac:dyDescent="0.25">
      <c r="A150" s="15">
        <v>1</v>
      </c>
      <c r="B150" s="15" t="s">
        <v>176</v>
      </c>
      <c r="C150" s="15">
        <v>1.1000000000000001</v>
      </c>
      <c r="D150" s="17" t="s">
        <v>177</v>
      </c>
      <c r="G150" s="78"/>
    </row>
    <row r="151" spans="1:7" s="16" customFormat="1" ht="17.100000000000001" customHeight="1" x14ac:dyDescent="0.25">
      <c r="A151" s="15">
        <v>2</v>
      </c>
      <c r="B151" s="15" t="s">
        <v>176</v>
      </c>
      <c r="C151" s="15">
        <v>2.1</v>
      </c>
      <c r="D151" s="17" t="s">
        <v>178</v>
      </c>
      <c r="G151" s="78"/>
    </row>
    <row r="152" spans="1:7" s="16" customFormat="1" ht="17.100000000000001" customHeight="1" x14ac:dyDescent="0.25">
      <c r="A152" s="15">
        <v>2</v>
      </c>
      <c r="B152" s="15" t="s">
        <v>176</v>
      </c>
      <c r="C152" s="15">
        <v>2.2000000000000002</v>
      </c>
      <c r="D152" s="17" t="s">
        <v>179</v>
      </c>
      <c r="G152" s="78"/>
    </row>
    <row r="153" spans="1:7" s="16" customFormat="1" ht="17.100000000000001" customHeight="1" x14ac:dyDescent="0.25">
      <c r="A153" s="15">
        <v>2</v>
      </c>
      <c r="B153" s="15" t="s">
        <v>176</v>
      </c>
      <c r="C153" s="15">
        <v>2.2999999999999998</v>
      </c>
      <c r="D153" s="17" t="s">
        <v>180</v>
      </c>
      <c r="G153" s="78"/>
    </row>
    <row r="154" spans="1:7" s="16" customFormat="1" ht="17.100000000000001" customHeight="1" x14ac:dyDescent="0.25">
      <c r="A154" s="15">
        <v>2</v>
      </c>
      <c r="B154" s="15" t="s">
        <v>176</v>
      </c>
      <c r="C154" s="15">
        <v>2.4</v>
      </c>
      <c r="D154" s="17" t="s">
        <v>181</v>
      </c>
      <c r="G154" s="78"/>
    </row>
    <row r="155" spans="1:7" s="16" customFormat="1" ht="17.100000000000001" customHeight="1" x14ac:dyDescent="0.25">
      <c r="A155" s="15">
        <v>3</v>
      </c>
      <c r="B155" s="15" t="s">
        <v>176</v>
      </c>
      <c r="C155" s="15">
        <v>3.1</v>
      </c>
      <c r="D155" s="17" t="s">
        <v>182</v>
      </c>
      <c r="G155" s="78"/>
    </row>
    <row r="156" spans="1:7" s="16" customFormat="1" ht="17.100000000000001" customHeight="1" x14ac:dyDescent="0.25">
      <c r="A156" s="15">
        <v>1</v>
      </c>
      <c r="B156" s="15" t="s">
        <v>183</v>
      </c>
      <c r="C156" s="15">
        <v>1.1000000000000001</v>
      </c>
      <c r="D156" s="17" t="s">
        <v>184</v>
      </c>
      <c r="G156" s="78"/>
    </row>
    <row r="157" spans="1:7" s="16" customFormat="1" ht="17.100000000000001" customHeight="1" x14ac:dyDescent="0.25">
      <c r="A157" s="15">
        <v>1</v>
      </c>
      <c r="B157" s="15" t="s">
        <v>183</v>
      </c>
      <c r="C157" s="15">
        <v>1.2</v>
      </c>
      <c r="D157" s="17" t="s">
        <v>185</v>
      </c>
      <c r="G157" s="78"/>
    </row>
    <row r="158" spans="1:7" s="16" customFormat="1" ht="17.100000000000001" customHeight="1" x14ac:dyDescent="0.25">
      <c r="A158" s="15">
        <v>2</v>
      </c>
      <c r="B158" s="15" t="s">
        <v>183</v>
      </c>
      <c r="C158" s="15">
        <v>2.1</v>
      </c>
      <c r="D158" s="17" t="s">
        <v>186</v>
      </c>
      <c r="G158" s="78"/>
    </row>
    <row r="159" spans="1:7" s="16" customFormat="1" ht="17.100000000000001" customHeight="1" x14ac:dyDescent="0.25">
      <c r="A159" s="15">
        <v>2</v>
      </c>
      <c r="B159" s="15" t="s">
        <v>183</v>
      </c>
      <c r="C159" s="15">
        <v>2.2000000000000002</v>
      </c>
      <c r="D159" s="17" t="s">
        <v>187</v>
      </c>
      <c r="G159" s="78"/>
    </row>
    <row r="160" spans="1:7" s="16" customFormat="1" ht="17.100000000000001" customHeight="1" x14ac:dyDescent="0.25">
      <c r="A160" s="15">
        <v>2</v>
      </c>
      <c r="B160" s="15" t="s">
        <v>183</v>
      </c>
      <c r="C160" s="15">
        <v>2.2999999999999998</v>
      </c>
      <c r="D160" s="17" t="s">
        <v>188</v>
      </c>
      <c r="G160" s="78"/>
    </row>
    <row r="161" spans="1:7" s="16" customFormat="1" ht="17.100000000000001" customHeight="1" x14ac:dyDescent="0.25">
      <c r="A161" s="15">
        <v>2</v>
      </c>
      <c r="B161" s="15" t="s">
        <v>183</v>
      </c>
      <c r="C161" s="15">
        <v>2.4</v>
      </c>
      <c r="D161" s="17" t="s">
        <v>189</v>
      </c>
      <c r="G161" s="78"/>
    </row>
    <row r="162" spans="1:7" s="16" customFormat="1" ht="17.100000000000001" customHeight="1" x14ac:dyDescent="0.25">
      <c r="A162" s="15">
        <v>2</v>
      </c>
      <c r="B162" s="15" t="s">
        <v>183</v>
      </c>
      <c r="C162" s="15">
        <v>2.5</v>
      </c>
      <c r="D162" s="17" t="s">
        <v>190</v>
      </c>
      <c r="G162" s="78"/>
    </row>
    <row r="163" spans="1:7" s="16" customFormat="1" ht="17.100000000000001" customHeight="1" x14ac:dyDescent="0.25">
      <c r="A163" s="15">
        <v>2</v>
      </c>
      <c r="B163" s="15" t="s">
        <v>183</v>
      </c>
      <c r="C163" s="15">
        <v>2.6</v>
      </c>
      <c r="D163" s="17" t="s">
        <v>191</v>
      </c>
      <c r="G163" s="78"/>
    </row>
    <row r="164" spans="1:7" s="16" customFormat="1" ht="17.100000000000001" customHeight="1" x14ac:dyDescent="0.25">
      <c r="A164" s="15">
        <v>2</v>
      </c>
      <c r="B164" s="15" t="s">
        <v>183</v>
      </c>
      <c r="C164" s="15">
        <v>2.7</v>
      </c>
      <c r="D164" s="17" t="s">
        <v>192</v>
      </c>
      <c r="G164" s="78"/>
    </row>
    <row r="165" spans="1:7" s="16" customFormat="1" ht="17.100000000000001" customHeight="1" x14ac:dyDescent="0.25">
      <c r="A165" s="15">
        <v>2</v>
      </c>
      <c r="B165" s="15" t="s">
        <v>183</v>
      </c>
      <c r="C165" s="15">
        <v>2.8</v>
      </c>
      <c r="D165" s="17" t="s">
        <v>193</v>
      </c>
      <c r="G165" s="78"/>
    </row>
    <row r="166" spans="1:7" s="16" customFormat="1" ht="17.100000000000001" customHeight="1" x14ac:dyDescent="0.25">
      <c r="A166" s="15">
        <v>3</v>
      </c>
      <c r="B166" s="15" t="s">
        <v>183</v>
      </c>
      <c r="C166" s="15">
        <v>3.1</v>
      </c>
      <c r="D166" s="17" t="s">
        <v>194</v>
      </c>
      <c r="G166" s="78"/>
    </row>
    <row r="167" spans="1:7" s="16" customFormat="1" ht="17.100000000000001" customHeight="1" x14ac:dyDescent="0.25">
      <c r="A167" s="15">
        <v>3</v>
      </c>
      <c r="B167" s="15" t="s">
        <v>183</v>
      </c>
      <c r="C167" s="15">
        <v>3.2</v>
      </c>
      <c r="D167" s="17" t="s">
        <v>195</v>
      </c>
      <c r="G167" s="78"/>
    </row>
    <row r="168" spans="1:7" s="16" customFormat="1" ht="17.100000000000001" customHeight="1" x14ac:dyDescent="0.25">
      <c r="A168" s="15">
        <v>3</v>
      </c>
      <c r="B168" s="15" t="s">
        <v>183</v>
      </c>
      <c r="C168" s="15">
        <v>3.3</v>
      </c>
      <c r="D168" s="17" t="s">
        <v>196</v>
      </c>
      <c r="G168" s="78"/>
    </row>
    <row r="169" spans="1:7" s="16" customFormat="1" ht="17.100000000000001" customHeight="1" x14ac:dyDescent="0.25">
      <c r="A169" s="15">
        <v>3</v>
      </c>
      <c r="B169" s="15" t="s">
        <v>183</v>
      </c>
      <c r="C169" s="15">
        <v>3.4</v>
      </c>
      <c r="D169" s="17" t="s">
        <v>197</v>
      </c>
      <c r="G169" s="78"/>
    </row>
    <row r="170" spans="1:7" s="16" customFormat="1" ht="17.100000000000001" customHeight="1" x14ac:dyDescent="0.25">
      <c r="A170" s="15">
        <v>4</v>
      </c>
      <c r="B170" s="15" t="s">
        <v>183</v>
      </c>
      <c r="C170" s="15">
        <v>4.0999999999999996</v>
      </c>
      <c r="D170" s="17" t="s">
        <v>198</v>
      </c>
      <c r="G170" s="78"/>
    </row>
    <row r="171" spans="1:7" s="16" customFormat="1" ht="17.100000000000001" customHeight="1" x14ac:dyDescent="0.25">
      <c r="A171" s="15">
        <v>1</v>
      </c>
      <c r="B171" s="15" t="s">
        <v>199</v>
      </c>
      <c r="C171" s="15">
        <v>1.1000000000000001</v>
      </c>
      <c r="D171" s="17" t="s">
        <v>200</v>
      </c>
      <c r="G171" s="78"/>
    </row>
    <row r="172" spans="1:7" s="16" customFormat="1" ht="17.100000000000001" customHeight="1" x14ac:dyDescent="0.25">
      <c r="A172" s="15">
        <v>2</v>
      </c>
      <c r="B172" s="15" t="s">
        <v>199</v>
      </c>
      <c r="C172" s="15">
        <v>2.1</v>
      </c>
      <c r="D172" s="17" t="s">
        <v>201</v>
      </c>
      <c r="G172" s="78"/>
    </row>
    <row r="173" spans="1:7" s="16" customFormat="1" ht="17.100000000000001" customHeight="1" x14ac:dyDescent="0.25">
      <c r="A173" s="15">
        <v>2</v>
      </c>
      <c r="B173" s="15" t="s">
        <v>199</v>
      </c>
      <c r="C173" s="15">
        <v>2.2000000000000002</v>
      </c>
      <c r="D173" s="17" t="s">
        <v>202</v>
      </c>
      <c r="G173" s="78"/>
    </row>
    <row r="174" spans="1:7" s="16" customFormat="1" ht="17.100000000000001" customHeight="1" x14ac:dyDescent="0.25">
      <c r="A174" s="15">
        <v>2</v>
      </c>
      <c r="B174" s="15" t="s">
        <v>199</v>
      </c>
      <c r="C174" s="15">
        <v>2.2999999999999998</v>
      </c>
      <c r="D174" s="17" t="s">
        <v>203</v>
      </c>
      <c r="G174" s="78"/>
    </row>
    <row r="175" spans="1:7" s="16" customFormat="1" ht="17.100000000000001" customHeight="1" x14ac:dyDescent="0.25">
      <c r="A175" s="15">
        <v>3</v>
      </c>
      <c r="B175" s="15" t="s">
        <v>199</v>
      </c>
      <c r="C175" s="15">
        <v>3.1</v>
      </c>
      <c r="D175" s="17" t="s">
        <v>204</v>
      </c>
      <c r="G175" s="78"/>
    </row>
    <row r="176" spans="1:7" s="16" customFormat="1" ht="17.100000000000001" customHeight="1" x14ac:dyDescent="0.25">
      <c r="A176" s="15">
        <v>3</v>
      </c>
      <c r="B176" s="15" t="s">
        <v>199</v>
      </c>
      <c r="C176" s="15">
        <v>3.2</v>
      </c>
      <c r="D176" s="17" t="s">
        <v>205</v>
      </c>
      <c r="G176" s="78"/>
    </row>
    <row r="177" spans="1:7" s="16" customFormat="1" ht="17.100000000000001" customHeight="1" x14ac:dyDescent="0.25">
      <c r="A177" s="15">
        <v>3</v>
      </c>
      <c r="B177" s="15" t="s">
        <v>199</v>
      </c>
      <c r="C177" s="15">
        <v>3.3</v>
      </c>
      <c r="D177" s="17" t="s">
        <v>206</v>
      </c>
      <c r="G177" s="78"/>
    </row>
    <row r="178" spans="1:7" s="16" customFormat="1" ht="17.100000000000001" customHeight="1" x14ac:dyDescent="0.25">
      <c r="A178" s="15">
        <v>3</v>
      </c>
      <c r="B178" s="15" t="s">
        <v>199</v>
      </c>
      <c r="C178" s="15">
        <v>3.4</v>
      </c>
      <c r="D178" s="17" t="s">
        <v>207</v>
      </c>
      <c r="G178" s="78"/>
    </row>
    <row r="179" spans="1:7" s="16" customFormat="1" ht="17.100000000000001" customHeight="1" x14ac:dyDescent="0.25">
      <c r="A179" s="15">
        <v>3</v>
      </c>
      <c r="B179" s="15" t="s">
        <v>199</v>
      </c>
      <c r="C179" s="15">
        <v>3.5</v>
      </c>
      <c r="D179" s="17" t="s">
        <v>208</v>
      </c>
      <c r="G179" s="78"/>
    </row>
    <row r="180" spans="1:7" s="16" customFormat="1" ht="17.100000000000001" customHeight="1" x14ac:dyDescent="0.25">
      <c r="A180" s="15">
        <v>3</v>
      </c>
      <c r="B180" s="15" t="s">
        <v>199</v>
      </c>
      <c r="C180" s="15">
        <v>3.6</v>
      </c>
      <c r="D180" s="17" t="s">
        <v>209</v>
      </c>
      <c r="G180" s="78"/>
    </row>
    <row r="181" spans="1:7" s="16" customFormat="1" ht="17.100000000000001" customHeight="1" x14ac:dyDescent="0.25">
      <c r="A181" s="15">
        <v>1</v>
      </c>
      <c r="B181" s="15" t="s">
        <v>210</v>
      </c>
      <c r="C181" s="15">
        <v>1.1000000000000001</v>
      </c>
      <c r="D181" s="17" t="s">
        <v>211</v>
      </c>
      <c r="G181" s="78"/>
    </row>
    <row r="182" spans="1:7" s="16" customFormat="1" ht="17.100000000000001" customHeight="1" x14ac:dyDescent="0.25">
      <c r="A182" s="15">
        <v>1</v>
      </c>
      <c r="B182" s="15" t="s">
        <v>210</v>
      </c>
      <c r="C182" s="15">
        <v>1.2</v>
      </c>
      <c r="D182" s="17" t="s">
        <v>212</v>
      </c>
      <c r="G182" s="78"/>
    </row>
    <row r="183" spans="1:7" s="16" customFormat="1" ht="17.100000000000001" customHeight="1" x14ac:dyDescent="0.25">
      <c r="A183" s="15">
        <v>1</v>
      </c>
      <c r="B183" s="15" t="s">
        <v>210</v>
      </c>
      <c r="C183" s="15">
        <v>1.3</v>
      </c>
      <c r="D183" s="17" t="s">
        <v>213</v>
      </c>
      <c r="G183" s="78"/>
    </row>
    <row r="184" spans="1:7" s="16" customFormat="1" ht="17.100000000000001" customHeight="1" x14ac:dyDescent="0.25">
      <c r="A184" s="15">
        <v>2</v>
      </c>
      <c r="B184" s="15" t="s">
        <v>210</v>
      </c>
      <c r="C184" s="15">
        <v>2.1</v>
      </c>
      <c r="D184" s="17" t="s">
        <v>214</v>
      </c>
      <c r="G184" s="78"/>
    </row>
    <row r="185" spans="1:7" s="16" customFormat="1" ht="17.100000000000001" customHeight="1" x14ac:dyDescent="0.25">
      <c r="A185" s="15">
        <v>2</v>
      </c>
      <c r="B185" s="15" t="s">
        <v>210</v>
      </c>
      <c r="C185" s="15">
        <v>2.2000000000000002</v>
      </c>
      <c r="D185" s="17" t="s">
        <v>215</v>
      </c>
      <c r="G185" s="78"/>
    </row>
    <row r="186" spans="1:7" s="16" customFormat="1" ht="17.100000000000001" customHeight="1" x14ac:dyDescent="0.25">
      <c r="A186" s="15">
        <v>3</v>
      </c>
      <c r="B186" s="15" t="s">
        <v>210</v>
      </c>
      <c r="C186" s="15">
        <v>3.1</v>
      </c>
      <c r="D186" s="17" t="s">
        <v>216</v>
      </c>
      <c r="G186" s="78"/>
    </row>
    <row r="187" spans="1:7" s="16" customFormat="1" ht="17.100000000000001" customHeight="1" x14ac:dyDescent="0.25">
      <c r="A187" s="15">
        <v>3</v>
      </c>
      <c r="B187" s="15" t="s">
        <v>210</v>
      </c>
      <c r="C187" s="15">
        <v>3.2</v>
      </c>
      <c r="D187" s="17" t="s">
        <v>217</v>
      </c>
      <c r="G187" s="78"/>
    </row>
    <row r="188" spans="1:7" s="16" customFormat="1" ht="17.100000000000001" customHeight="1" x14ac:dyDescent="0.25">
      <c r="A188" s="15">
        <v>3</v>
      </c>
      <c r="B188" s="15" t="s">
        <v>210</v>
      </c>
      <c r="C188" s="15">
        <v>3.3</v>
      </c>
      <c r="D188" s="17" t="s">
        <v>218</v>
      </c>
      <c r="G188" s="78"/>
    </row>
    <row r="189" spans="1:7" s="16" customFormat="1" ht="17.100000000000001" customHeight="1" x14ac:dyDescent="0.25">
      <c r="A189" s="15">
        <v>3</v>
      </c>
      <c r="B189" s="15" t="s">
        <v>210</v>
      </c>
      <c r="C189" s="15">
        <v>3.4</v>
      </c>
      <c r="D189" s="17" t="s">
        <v>219</v>
      </c>
      <c r="G189" s="78"/>
    </row>
    <row r="190" spans="1:7" s="16" customFormat="1" ht="17.100000000000001" customHeight="1" x14ac:dyDescent="0.25">
      <c r="A190" s="15">
        <v>3</v>
      </c>
      <c r="B190" s="15" t="s">
        <v>210</v>
      </c>
      <c r="C190" s="15">
        <v>3.5</v>
      </c>
      <c r="D190" s="17" t="s">
        <v>220</v>
      </c>
      <c r="G190" s="78"/>
    </row>
    <row r="191" spans="1:7" s="16" customFormat="1" ht="17.100000000000001" customHeight="1" x14ac:dyDescent="0.25">
      <c r="A191" s="15">
        <v>3</v>
      </c>
      <c r="B191" s="15" t="s">
        <v>210</v>
      </c>
      <c r="C191" s="15">
        <v>3.6</v>
      </c>
      <c r="D191" s="17" t="s">
        <v>221</v>
      </c>
      <c r="G191" s="78"/>
    </row>
    <row r="192" spans="1:7" s="16" customFormat="1" ht="17.100000000000001" customHeight="1" x14ac:dyDescent="0.25">
      <c r="A192" s="15">
        <v>4</v>
      </c>
      <c r="B192" s="15" t="s">
        <v>210</v>
      </c>
      <c r="C192" s="15">
        <v>4.0999999999999996</v>
      </c>
      <c r="D192" s="17" t="s">
        <v>222</v>
      </c>
      <c r="G192" s="78"/>
    </row>
    <row r="193" spans="1:7" s="16" customFormat="1" ht="17.100000000000001" customHeight="1" x14ac:dyDescent="0.25">
      <c r="A193" s="15">
        <v>1</v>
      </c>
      <c r="B193" s="15" t="s">
        <v>223</v>
      </c>
      <c r="C193" s="15">
        <v>1.1000000000000001</v>
      </c>
      <c r="D193" s="17" t="s">
        <v>224</v>
      </c>
      <c r="G193" s="78"/>
    </row>
    <row r="194" spans="1:7" s="16" customFormat="1" ht="17.100000000000001" customHeight="1" x14ac:dyDescent="0.25">
      <c r="A194" s="15">
        <v>2</v>
      </c>
      <c r="B194" s="15" t="s">
        <v>223</v>
      </c>
      <c r="C194" s="15">
        <v>2.1</v>
      </c>
      <c r="D194" s="17" t="s">
        <v>225</v>
      </c>
      <c r="G194" s="78"/>
    </row>
    <row r="195" spans="1:7" s="16" customFormat="1" ht="17.100000000000001" customHeight="1" x14ac:dyDescent="0.25">
      <c r="A195" s="15">
        <v>2</v>
      </c>
      <c r="B195" s="15" t="s">
        <v>223</v>
      </c>
      <c r="C195" s="15">
        <v>2.2000000000000002</v>
      </c>
      <c r="D195" s="17" t="s">
        <v>226</v>
      </c>
      <c r="G195" s="78"/>
    </row>
    <row r="196" spans="1:7" s="16" customFormat="1" ht="17.100000000000001" customHeight="1" x14ac:dyDescent="0.25">
      <c r="A196" s="15">
        <v>2</v>
      </c>
      <c r="B196" s="15" t="s">
        <v>223</v>
      </c>
      <c r="C196" s="15">
        <v>2.2999999999999998</v>
      </c>
      <c r="D196" s="17" t="s">
        <v>227</v>
      </c>
      <c r="G196" s="78"/>
    </row>
    <row r="197" spans="1:7" s="16" customFormat="1" ht="17.100000000000001" customHeight="1" x14ac:dyDescent="0.25">
      <c r="A197" s="15">
        <v>2</v>
      </c>
      <c r="B197" s="15" t="s">
        <v>223</v>
      </c>
      <c r="C197" s="15">
        <v>2.4</v>
      </c>
      <c r="D197" s="17" t="s">
        <v>228</v>
      </c>
      <c r="G197" s="78"/>
    </row>
    <row r="198" spans="1:7" s="16" customFormat="1" ht="17.100000000000001" customHeight="1" x14ac:dyDescent="0.25">
      <c r="A198" s="15">
        <v>3</v>
      </c>
      <c r="B198" s="15" t="s">
        <v>223</v>
      </c>
      <c r="C198" s="15">
        <v>3.1</v>
      </c>
      <c r="D198" s="17" t="s">
        <v>229</v>
      </c>
      <c r="G198" s="78"/>
    </row>
    <row r="199" spans="1:7" s="16" customFormat="1" ht="17.100000000000001" customHeight="1" x14ac:dyDescent="0.25">
      <c r="A199" s="15">
        <v>1</v>
      </c>
      <c r="B199" s="15" t="s">
        <v>230</v>
      </c>
      <c r="C199" s="15">
        <v>1.1000000000000001</v>
      </c>
      <c r="D199" s="17" t="s">
        <v>231</v>
      </c>
      <c r="G199" s="78"/>
    </row>
    <row r="200" spans="1:7" s="16" customFormat="1" ht="17.100000000000001" customHeight="1" x14ac:dyDescent="0.25">
      <c r="A200" s="15">
        <v>2</v>
      </c>
      <c r="B200" s="15" t="s">
        <v>230</v>
      </c>
      <c r="C200" s="15">
        <v>2.1</v>
      </c>
      <c r="D200" s="17" t="s">
        <v>232</v>
      </c>
      <c r="G200" s="78"/>
    </row>
    <row r="201" spans="1:7" s="16" customFormat="1" ht="17.100000000000001" customHeight="1" x14ac:dyDescent="0.25">
      <c r="A201" s="15">
        <v>2</v>
      </c>
      <c r="B201" s="15" t="s">
        <v>230</v>
      </c>
      <c r="C201" s="15">
        <v>2.2000000000000002</v>
      </c>
      <c r="D201" s="17" t="s">
        <v>233</v>
      </c>
      <c r="G201" s="78"/>
    </row>
    <row r="202" spans="1:7" s="16" customFormat="1" ht="17.100000000000001" customHeight="1" x14ac:dyDescent="0.25">
      <c r="A202" s="15">
        <v>2</v>
      </c>
      <c r="B202" s="15" t="s">
        <v>230</v>
      </c>
      <c r="C202" s="15">
        <v>2.2999999999999998</v>
      </c>
      <c r="D202" s="17" t="s">
        <v>234</v>
      </c>
      <c r="G202" s="78"/>
    </row>
    <row r="203" spans="1:7" s="16" customFormat="1" ht="17.100000000000001" customHeight="1" x14ac:dyDescent="0.25">
      <c r="A203" s="15">
        <v>2</v>
      </c>
      <c r="B203" s="15" t="s">
        <v>230</v>
      </c>
      <c r="C203" s="15">
        <v>2.4</v>
      </c>
      <c r="D203" s="17" t="s">
        <v>235</v>
      </c>
      <c r="G203" s="78"/>
    </row>
    <row r="204" spans="1:7" s="16" customFormat="1" ht="17.100000000000001" customHeight="1" x14ac:dyDescent="0.25">
      <c r="A204" s="15">
        <v>2</v>
      </c>
      <c r="B204" s="15" t="s">
        <v>230</v>
      </c>
      <c r="C204" s="15">
        <v>2.5</v>
      </c>
      <c r="D204" s="17" t="s">
        <v>236</v>
      </c>
      <c r="G204" s="78"/>
    </row>
    <row r="205" spans="1:7" s="16" customFormat="1" ht="17.100000000000001" customHeight="1" x14ac:dyDescent="0.25">
      <c r="A205" s="15">
        <v>2</v>
      </c>
      <c r="B205" s="15" t="s">
        <v>230</v>
      </c>
      <c r="C205" s="15">
        <v>2.6</v>
      </c>
      <c r="D205" s="17" t="s">
        <v>237</v>
      </c>
      <c r="G205" s="78"/>
    </row>
    <row r="206" spans="1:7" s="16" customFormat="1" ht="17.100000000000001" customHeight="1" x14ac:dyDescent="0.25">
      <c r="A206" s="15">
        <v>3</v>
      </c>
      <c r="B206" s="15" t="s">
        <v>230</v>
      </c>
      <c r="C206" s="15">
        <v>3.1</v>
      </c>
      <c r="D206" s="17" t="s">
        <v>238</v>
      </c>
      <c r="G206" s="78"/>
    </row>
    <row r="207" spans="1:7" s="16" customFormat="1" ht="17.100000000000001" customHeight="1" x14ac:dyDescent="0.25">
      <c r="A207" s="15">
        <v>3</v>
      </c>
      <c r="B207" s="15" t="s">
        <v>230</v>
      </c>
      <c r="C207" s="15">
        <v>3.2</v>
      </c>
      <c r="D207" s="17" t="s">
        <v>239</v>
      </c>
      <c r="G207" s="78"/>
    </row>
    <row r="208" spans="1:7" s="16" customFormat="1" ht="17.100000000000001" customHeight="1" x14ac:dyDescent="0.25">
      <c r="A208" s="15">
        <v>3</v>
      </c>
      <c r="B208" s="15" t="s">
        <v>230</v>
      </c>
      <c r="C208" s="15">
        <v>3.3</v>
      </c>
      <c r="D208" s="17" t="s">
        <v>240</v>
      </c>
      <c r="G208" s="78"/>
    </row>
    <row r="209" spans="1:7" s="16" customFormat="1" ht="17.100000000000001" customHeight="1" x14ac:dyDescent="0.25">
      <c r="A209" s="15">
        <v>1</v>
      </c>
      <c r="B209" s="15" t="s">
        <v>241</v>
      </c>
      <c r="C209" s="15">
        <v>1.1000000000000001</v>
      </c>
      <c r="D209" s="17" t="s">
        <v>242</v>
      </c>
      <c r="G209" s="78"/>
    </row>
    <row r="210" spans="1:7" s="16" customFormat="1" ht="17.100000000000001" customHeight="1" x14ac:dyDescent="0.25">
      <c r="A210" s="15">
        <v>2</v>
      </c>
      <c r="B210" s="15" t="s">
        <v>241</v>
      </c>
      <c r="C210" s="15">
        <v>2.1</v>
      </c>
      <c r="D210" s="17" t="s">
        <v>243</v>
      </c>
      <c r="G210" s="78"/>
    </row>
    <row r="211" spans="1:7" s="16" customFormat="1" ht="17.100000000000001" customHeight="1" x14ac:dyDescent="0.25">
      <c r="A211" s="15">
        <v>2</v>
      </c>
      <c r="B211" s="15" t="s">
        <v>241</v>
      </c>
      <c r="C211" s="15">
        <v>2.2000000000000002</v>
      </c>
      <c r="D211" s="17" t="s">
        <v>244</v>
      </c>
      <c r="G211" s="78"/>
    </row>
    <row r="212" spans="1:7" s="16" customFormat="1" ht="17.100000000000001" customHeight="1" x14ac:dyDescent="0.25">
      <c r="A212" s="15">
        <v>2</v>
      </c>
      <c r="B212" s="15" t="s">
        <v>241</v>
      </c>
      <c r="C212" s="15">
        <v>2.2999999999999998</v>
      </c>
      <c r="D212" s="17" t="s">
        <v>245</v>
      </c>
      <c r="G212" s="78"/>
    </row>
    <row r="213" spans="1:7" s="16" customFormat="1" ht="17.100000000000001" customHeight="1" x14ac:dyDescent="0.25">
      <c r="A213" s="15">
        <v>2</v>
      </c>
      <c r="B213" s="15" t="s">
        <v>241</v>
      </c>
      <c r="C213" s="15">
        <v>2.4</v>
      </c>
      <c r="D213" s="17" t="s">
        <v>246</v>
      </c>
      <c r="G213" s="78"/>
    </row>
    <row r="214" spans="1:7" s="16" customFormat="1" ht="17.100000000000001" customHeight="1" x14ac:dyDescent="0.25">
      <c r="A214" s="15">
        <v>2</v>
      </c>
      <c r="B214" s="15" t="s">
        <v>241</v>
      </c>
      <c r="C214" s="15">
        <v>2.5</v>
      </c>
      <c r="D214" s="17" t="s">
        <v>247</v>
      </c>
      <c r="G214" s="78"/>
    </row>
    <row r="215" spans="1:7" s="16" customFormat="1" ht="17.100000000000001" customHeight="1" x14ac:dyDescent="0.25">
      <c r="A215" s="15">
        <v>3</v>
      </c>
      <c r="B215" s="15" t="s">
        <v>241</v>
      </c>
      <c r="C215" s="15">
        <v>3.1</v>
      </c>
      <c r="D215" s="17" t="s">
        <v>248</v>
      </c>
      <c r="G215" s="78"/>
    </row>
    <row r="216" spans="1:7" s="16" customFormat="1" ht="17.100000000000001" customHeight="1" x14ac:dyDescent="0.25">
      <c r="A216" s="15">
        <v>3</v>
      </c>
      <c r="B216" s="15" t="s">
        <v>241</v>
      </c>
      <c r="C216" s="15">
        <v>3.2</v>
      </c>
      <c r="D216" s="17" t="s">
        <v>249</v>
      </c>
      <c r="G216" s="78"/>
    </row>
    <row r="217" spans="1:7" s="16" customFormat="1" ht="17.100000000000001" customHeight="1" x14ac:dyDescent="0.25">
      <c r="A217" s="15">
        <v>3</v>
      </c>
      <c r="B217" s="15" t="s">
        <v>241</v>
      </c>
      <c r="C217" s="15">
        <v>3.3</v>
      </c>
      <c r="D217" s="17" t="s">
        <v>250</v>
      </c>
      <c r="G217" s="78"/>
    </row>
    <row r="218" spans="1:7" s="16" customFormat="1" ht="17.100000000000001" customHeight="1" x14ac:dyDescent="0.25">
      <c r="A218" s="15">
        <v>3</v>
      </c>
      <c r="B218" s="15" t="s">
        <v>241</v>
      </c>
      <c r="C218" s="15">
        <v>3.4</v>
      </c>
      <c r="D218" s="17" t="s">
        <v>251</v>
      </c>
      <c r="G218" s="78"/>
    </row>
    <row r="219" spans="1:7" s="16" customFormat="1" ht="17.100000000000001" customHeight="1" x14ac:dyDescent="0.25">
      <c r="A219" s="15">
        <v>3</v>
      </c>
      <c r="B219" s="15" t="s">
        <v>241</v>
      </c>
      <c r="C219" s="15">
        <v>3.5</v>
      </c>
      <c r="D219" s="17" t="s">
        <v>252</v>
      </c>
      <c r="G219" s="78"/>
    </row>
    <row r="220" spans="1:7" s="16" customFormat="1" ht="17.100000000000001" customHeight="1" x14ac:dyDescent="0.25">
      <c r="A220" s="15">
        <v>3</v>
      </c>
      <c r="B220" s="15" t="s">
        <v>241</v>
      </c>
      <c r="C220" s="15">
        <v>3.6</v>
      </c>
      <c r="D220" s="17" t="s">
        <v>253</v>
      </c>
      <c r="G220" s="78"/>
    </row>
    <row r="221" spans="1:7" s="16" customFormat="1" ht="17.100000000000001" customHeight="1" x14ac:dyDescent="0.25">
      <c r="A221" s="15">
        <v>3</v>
      </c>
      <c r="B221" s="15" t="s">
        <v>241</v>
      </c>
      <c r="C221" s="15">
        <v>3.7</v>
      </c>
      <c r="D221" s="17" t="s">
        <v>254</v>
      </c>
      <c r="G221" s="78"/>
    </row>
    <row r="222" spans="1:7" s="16" customFormat="1" ht="17.100000000000001" customHeight="1" x14ac:dyDescent="0.25">
      <c r="A222" s="15">
        <v>1</v>
      </c>
      <c r="B222" s="15" t="s">
        <v>255</v>
      </c>
      <c r="C222" s="15">
        <v>1.1000000000000001</v>
      </c>
      <c r="D222" s="17" t="s">
        <v>256</v>
      </c>
      <c r="G222" s="78"/>
    </row>
    <row r="223" spans="1:7" s="16" customFormat="1" ht="17.100000000000001" customHeight="1" x14ac:dyDescent="0.25">
      <c r="A223" s="15">
        <v>2</v>
      </c>
      <c r="B223" s="15" t="s">
        <v>255</v>
      </c>
      <c r="C223" s="15">
        <v>2.1</v>
      </c>
      <c r="D223" s="17" t="s">
        <v>257</v>
      </c>
      <c r="G223" s="78"/>
    </row>
    <row r="224" spans="1:7" s="16" customFormat="1" ht="17.100000000000001" customHeight="1" x14ac:dyDescent="0.25">
      <c r="A224" s="15">
        <v>2</v>
      </c>
      <c r="B224" s="15" t="s">
        <v>255</v>
      </c>
      <c r="C224" s="15">
        <v>2.2000000000000002</v>
      </c>
      <c r="D224" s="17" t="s">
        <v>258</v>
      </c>
      <c r="G224" s="78"/>
    </row>
    <row r="225" spans="1:7" s="16" customFormat="1" ht="17.100000000000001" customHeight="1" x14ac:dyDescent="0.25">
      <c r="A225" s="15">
        <v>3</v>
      </c>
      <c r="B225" s="15" t="s">
        <v>255</v>
      </c>
      <c r="C225" s="15">
        <v>3.1</v>
      </c>
      <c r="D225" s="17" t="s">
        <v>259</v>
      </c>
      <c r="G225" s="78"/>
    </row>
    <row r="226" spans="1:7" s="16" customFormat="1" ht="17.100000000000001" customHeight="1" x14ac:dyDescent="0.25">
      <c r="A226" s="15">
        <v>3</v>
      </c>
      <c r="B226" s="15" t="s">
        <v>255</v>
      </c>
      <c r="C226" s="15">
        <v>3.2</v>
      </c>
      <c r="D226" s="17" t="s">
        <v>260</v>
      </c>
      <c r="G226" s="78"/>
    </row>
    <row r="227" spans="1:7" s="16" customFormat="1" ht="17.100000000000001" customHeight="1" x14ac:dyDescent="0.25">
      <c r="A227" s="15">
        <v>3</v>
      </c>
      <c r="B227" s="15" t="s">
        <v>255</v>
      </c>
      <c r="C227" s="15">
        <v>3.3</v>
      </c>
      <c r="D227" s="17" t="s">
        <v>261</v>
      </c>
      <c r="G227" s="78"/>
    </row>
    <row r="228" spans="1:7" s="16" customFormat="1" ht="17.100000000000001" customHeight="1" x14ac:dyDescent="0.25">
      <c r="A228" s="15">
        <v>3</v>
      </c>
      <c r="B228" s="15" t="s">
        <v>255</v>
      </c>
      <c r="C228" s="15">
        <v>3.4</v>
      </c>
      <c r="D228" s="17" t="s">
        <v>262</v>
      </c>
      <c r="G228" s="78"/>
    </row>
    <row r="229" spans="1:7" s="16" customFormat="1" ht="17.100000000000001" customHeight="1" x14ac:dyDescent="0.25">
      <c r="A229" s="15">
        <v>3</v>
      </c>
      <c r="B229" s="15" t="s">
        <v>255</v>
      </c>
      <c r="C229" s="15">
        <v>3.5</v>
      </c>
      <c r="D229" s="17" t="s">
        <v>263</v>
      </c>
      <c r="G229" s="78"/>
    </row>
    <row r="230" spans="1:7" s="16" customFormat="1" ht="17.100000000000001" customHeight="1" x14ac:dyDescent="0.25">
      <c r="A230" s="15">
        <v>1</v>
      </c>
      <c r="B230" s="15" t="s">
        <v>264</v>
      </c>
      <c r="C230" s="15">
        <v>1.1000000000000001</v>
      </c>
      <c r="D230" s="17" t="s">
        <v>265</v>
      </c>
      <c r="G230" s="78"/>
    </row>
    <row r="231" spans="1:7" s="16" customFormat="1" ht="17.100000000000001" customHeight="1" x14ac:dyDescent="0.25">
      <c r="A231" s="15">
        <v>2</v>
      </c>
      <c r="B231" s="15" t="s">
        <v>264</v>
      </c>
      <c r="C231" s="15">
        <v>2.1</v>
      </c>
      <c r="D231" s="17" t="s">
        <v>266</v>
      </c>
      <c r="G231" s="78"/>
    </row>
    <row r="232" spans="1:7" s="16" customFormat="1" ht="17.100000000000001" customHeight="1" x14ac:dyDescent="0.25">
      <c r="A232" s="15">
        <v>2</v>
      </c>
      <c r="B232" s="15" t="s">
        <v>264</v>
      </c>
      <c r="C232" s="15">
        <v>2.2000000000000002</v>
      </c>
      <c r="D232" s="17" t="s">
        <v>267</v>
      </c>
      <c r="G232" s="78"/>
    </row>
    <row r="233" spans="1:7" s="16" customFormat="1" ht="17.100000000000001" customHeight="1" x14ac:dyDescent="0.25">
      <c r="A233" s="15">
        <v>2</v>
      </c>
      <c r="B233" s="15" t="s">
        <v>264</v>
      </c>
      <c r="C233" s="15">
        <v>2.2999999999999998</v>
      </c>
      <c r="D233" s="17" t="s">
        <v>268</v>
      </c>
      <c r="G233" s="78"/>
    </row>
    <row r="234" spans="1:7" s="16" customFormat="1" ht="17.100000000000001" customHeight="1" x14ac:dyDescent="0.25">
      <c r="A234" s="15">
        <v>2</v>
      </c>
      <c r="B234" s="15" t="s">
        <v>264</v>
      </c>
      <c r="C234" s="15">
        <v>2.4</v>
      </c>
      <c r="D234" s="17" t="s">
        <v>269</v>
      </c>
      <c r="G234" s="78"/>
    </row>
    <row r="235" spans="1:7" s="16" customFormat="1" ht="17.100000000000001" customHeight="1" x14ac:dyDescent="0.25">
      <c r="A235" s="15">
        <v>2</v>
      </c>
      <c r="B235" s="15" t="s">
        <v>264</v>
      </c>
      <c r="C235" s="15">
        <v>2.5</v>
      </c>
      <c r="D235" s="17" t="s">
        <v>270</v>
      </c>
      <c r="G235" s="78"/>
    </row>
    <row r="236" spans="1:7" s="16" customFormat="1" ht="17.100000000000001" customHeight="1" x14ac:dyDescent="0.25">
      <c r="A236" s="15">
        <v>2</v>
      </c>
      <c r="B236" s="15" t="s">
        <v>264</v>
      </c>
      <c r="C236" s="15">
        <v>2.6</v>
      </c>
      <c r="D236" s="17" t="s">
        <v>271</v>
      </c>
      <c r="G236" s="78"/>
    </row>
    <row r="237" spans="1:7" s="16" customFormat="1" ht="17.100000000000001" customHeight="1" x14ac:dyDescent="0.25">
      <c r="A237" s="15">
        <v>3</v>
      </c>
      <c r="B237" s="15" t="s">
        <v>264</v>
      </c>
      <c r="C237" s="15">
        <v>3.1</v>
      </c>
      <c r="D237" s="17" t="s">
        <v>272</v>
      </c>
      <c r="G237" s="78"/>
    </row>
    <row r="238" spans="1:7" s="16" customFormat="1" ht="17.100000000000001" customHeight="1" x14ac:dyDescent="0.25">
      <c r="A238" s="15">
        <v>1</v>
      </c>
      <c r="B238" s="15" t="s">
        <v>273</v>
      </c>
      <c r="C238" s="15">
        <v>1.1000000000000001</v>
      </c>
      <c r="D238" s="17" t="s">
        <v>274</v>
      </c>
      <c r="G238" s="78"/>
    </row>
    <row r="239" spans="1:7" s="16" customFormat="1" ht="17.100000000000001" customHeight="1" x14ac:dyDescent="0.25">
      <c r="A239" s="15">
        <v>2</v>
      </c>
      <c r="B239" s="15" t="s">
        <v>273</v>
      </c>
      <c r="C239" s="15">
        <v>2.1</v>
      </c>
      <c r="D239" s="17" t="s">
        <v>275</v>
      </c>
      <c r="G239" s="78"/>
    </row>
    <row r="240" spans="1:7" s="16" customFormat="1" ht="17.100000000000001" customHeight="1" x14ac:dyDescent="0.25">
      <c r="A240" s="15">
        <v>2</v>
      </c>
      <c r="B240" s="15" t="s">
        <v>273</v>
      </c>
      <c r="C240" s="15">
        <v>2.2000000000000002</v>
      </c>
      <c r="D240" s="17" t="s">
        <v>276</v>
      </c>
      <c r="G240" s="78"/>
    </row>
    <row r="241" spans="1:7" s="16" customFormat="1" ht="17.100000000000001" customHeight="1" x14ac:dyDescent="0.25">
      <c r="A241" s="15">
        <v>2</v>
      </c>
      <c r="B241" s="15" t="s">
        <v>273</v>
      </c>
      <c r="C241" s="15">
        <v>2.2999999999999998</v>
      </c>
      <c r="D241" s="17" t="s">
        <v>277</v>
      </c>
      <c r="G241" s="78"/>
    </row>
    <row r="242" spans="1:7" s="16" customFormat="1" ht="17.100000000000001" customHeight="1" x14ac:dyDescent="0.25">
      <c r="A242" s="15">
        <v>3</v>
      </c>
      <c r="B242" s="15" t="s">
        <v>273</v>
      </c>
      <c r="C242" s="15">
        <v>3.1</v>
      </c>
      <c r="D242" s="17" t="s">
        <v>278</v>
      </c>
      <c r="G242" s="78"/>
    </row>
    <row r="243" spans="1:7" s="16" customFormat="1" ht="17.100000000000001" customHeight="1" x14ac:dyDescent="0.25">
      <c r="A243" s="15">
        <v>1</v>
      </c>
      <c r="B243" s="15" t="s">
        <v>279</v>
      </c>
      <c r="C243" s="15">
        <v>1.1000000000000001</v>
      </c>
      <c r="D243" s="17" t="s">
        <v>280</v>
      </c>
      <c r="G243" s="78"/>
    </row>
    <row r="244" spans="1:7" s="16" customFormat="1" ht="17.100000000000001" customHeight="1" x14ac:dyDescent="0.25">
      <c r="A244" s="15">
        <v>1</v>
      </c>
      <c r="B244" s="15" t="s">
        <v>279</v>
      </c>
      <c r="C244" s="15">
        <v>1.2</v>
      </c>
      <c r="D244" s="17" t="s">
        <v>281</v>
      </c>
      <c r="G244" s="78"/>
    </row>
    <row r="245" spans="1:7" s="16" customFormat="1" ht="17.100000000000001" customHeight="1" x14ac:dyDescent="0.25">
      <c r="A245" s="15">
        <v>1</v>
      </c>
      <c r="B245" s="15" t="s">
        <v>279</v>
      </c>
      <c r="C245" s="15">
        <v>1.3</v>
      </c>
      <c r="D245" s="17" t="s">
        <v>282</v>
      </c>
      <c r="G245" s="78"/>
    </row>
    <row r="246" spans="1:7" s="16" customFormat="1" ht="17.100000000000001" customHeight="1" x14ac:dyDescent="0.25">
      <c r="A246" s="15">
        <v>1</v>
      </c>
      <c r="B246" s="15" t="s">
        <v>279</v>
      </c>
      <c r="C246" s="15">
        <v>1.4</v>
      </c>
      <c r="D246" s="17" t="s">
        <v>283</v>
      </c>
      <c r="G246" s="78"/>
    </row>
    <row r="247" spans="1:7" s="16" customFormat="1" ht="17.100000000000001" customHeight="1" x14ac:dyDescent="0.25">
      <c r="A247" s="15">
        <v>2</v>
      </c>
      <c r="B247" s="15" t="s">
        <v>279</v>
      </c>
      <c r="C247" s="15">
        <v>2.1</v>
      </c>
      <c r="D247" s="17" t="s">
        <v>284</v>
      </c>
      <c r="G247" s="78"/>
    </row>
    <row r="248" spans="1:7" s="16" customFormat="1" ht="17.100000000000001" customHeight="1" x14ac:dyDescent="0.25">
      <c r="A248" s="15">
        <v>2</v>
      </c>
      <c r="B248" s="15" t="s">
        <v>279</v>
      </c>
      <c r="C248" s="15">
        <v>2.2000000000000002</v>
      </c>
      <c r="D248" s="17" t="s">
        <v>285</v>
      </c>
      <c r="G248" s="78"/>
    </row>
    <row r="249" spans="1:7" s="16" customFormat="1" ht="17.100000000000001" customHeight="1" x14ac:dyDescent="0.25">
      <c r="A249" s="15">
        <v>2</v>
      </c>
      <c r="B249" s="15" t="s">
        <v>279</v>
      </c>
      <c r="C249" s="15">
        <v>2.2999999999999998</v>
      </c>
      <c r="D249" s="17" t="s">
        <v>286</v>
      </c>
      <c r="G249" s="78"/>
    </row>
    <row r="250" spans="1:7" s="16" customFormat="1" ht="17.100000000000001" customHeight="1" x14ac:dyDescent="0.25">
      <c r="A250" s="15">
        <v>2</v>
      </c>
      <c r="B250" s="15" t="s">
        <v>279</v>
      </c>
      <c r="C250" s="15">
        <v>2.4</v>
      </c>
      <c r="D250" s="17" t="s">
        <v>287</v>
      </c>
      <c r="G250" s="78"/>
    </row>
    <row r="251" spans="1:7" s="16" customFormat="1" ht="17.100000000000001" customHeight="1" x14ac:dyDescent="0.25">
      <c r="A251" s="15">
        <v>2</v>
      </c>
      <c r="B251" s="15" t="s">
        <v>279</v>
      </c>
      <c r="C251" s="15">
        <v>2.5</v>
      </c>
      <c r="D251" s="17" t="s">
        <v>288</v>
      </c>
      <c r="G251" s="78"/>
    </row>
    <row r="252" spans="1:7" s="16" customFormat="1" ht="17.100000000000001" customHeight="1" x14ac:dyDescent="0.25">
      <c r="A252" s="15">
        <v>3</v>
      </c>
      <c r="B252" s="15" t="s">
        <v>279</v>
      </c>
      <c r="C252" s="15">
        <v>3.1</v>
      </c>
      <c r="D252" s="17" t="s">
        <v>289</v>
      </c>
      <c r="G252" s="78"/>
    </row>
    <row r="253" spans="1:7" s="16" customFormat="1" ht="17.100000000000001" customHeight="1" x14ac:dyDescent="0.25">
      <c r="A253" s="15">
        <v>3</v>
      </c>
      <c r="B253" s="15" t="s">
        <v>279</v>
      </c>
      <c r="C253" s="15">
        <v>3.2</v>
      </c>
      <c r="D253" s="17" t="s">
        <v>290</v>
      </c>
      <c r="G253" s="78"/>
    </row>
    <row r="254" spans="1:7" s="16" customFormat="1" ht="17.100000000000001" customHeight="1" x14ac:dyDescent="0.25">
      <c r="A254" s="15">
        <v>4</v>
      </c>
      <c r="B254" s="15" t="s">
        <v>279</v>
      </c>
      <c r="C254" s="15">
        <v>4.0999999999999996</v>
      </c>
      <c r="D254" s="17" t="s">
        <v>291</v>
      </c>
      <c r="G254" s="78"/>
    </row>
    <row r="255" spans="1:7" s="16" customFormat="1" ht="17.100000000000001" customHeight="1" x14ac:dyDescent="0.25">
      <c r="A255" s="15">
        <v>1</v>
      </c>
      <c r="B255" s="15" t="s">
        <v>292</v>
      </c>
      <c r="C255" s="15">
        <v>1.1000000000000001</v>
      </c>
      <c r="D255" s="17" t="s">
        <v>293</v>
      </c>
      <c r="G255" s="78"/>
    </row>
    <row r="256" spans="1:7" s="16" customFormat="1" ht="17.100000000000001" customHeight="1" x14ac:dyDescent="0.25">
      <c r="A256" s="15">
        <v>2</v>
      </c>
      <c r="B256" s="15" t="s">
        <v>292</v>
      </c>
      <c r="C256" s="15">
        <v>2.1</v>
      </c>
      <c r="D256" s="17" t="s">
        <v>294</v>
      </c>
      <c r="G256" s="78"/>
    </row>
    <row r="257" spans="1:7" s="16" customFormat="1" ht="17.100000000000001" customHeight="1" x14ac:dyDescent="0.25">
      <c r="A257" s="15">
        <v>2</v>
      </c>
      <c r="B257" s="15" t="s">
        <v>292</v>
      </c>
      <c r="C257" s="15">
        <v>2.2000000000000002</v>
      </c>
      <c r="D257" s="17" t="s">
        <v>295</v>
      </c>
      <c r="G257" s="78"/>
    </row>
    <row r="258" spans="1:7" s="16" customFormat="1" ht="17.100000000000001" customHeight="1" x14ac:dyDescent="0.25">
      <c r="A258" s="15">
        <v>2</v>
      </c>
      <c r="B258" s="15" t="s">
        <v>292</v>
      </c>
      <c r="C258" s="15">
        <v>2.2999999999999998</v>
      </c>
      <c r="D258" s="17" t="s">
        <v>296</v>
      </c>
      <c r="G258" s="78"/>
    </row>
    <row r="259" spans="1:7" s="16" customFormat="1" ht="17.100000000000001" customHeight="1" x14ac:dyDescent="0.25">
      <c r="A259" s="15">
        <v>3</v>
      </c>
      <c r="B259" s="15" t="s">
        <v>292</v>
      </c>
      <c r="C259" s="15">
        <v>3.1</v>
      </c>
      <c r="D259" s="17" t="s">
        <v>297</v>
      </c>
      <c r="G259" s="78"/>
    </row>
    <row r="260" spans="1:7" s="16" customFormat="1" ht="17.100000000000001" customHeight="1" x14ac:dyDescent="0.25">
      <c r="A260" s="15">
        <v>3</v>
      </c>
      <c r="B260" s="15" t="s">
        <v>292</v>
      </c>
      <c r="C260" s="15">
        <v>3.2</v>
      </c>
      <c r="D260" s="17" t="s">
        <v>298</v>
      </c>
      <c r="G260" s="78"/>
    </row>
    <row r="261" spans="1:7" s="16" customFormat="1" ht="17.100000000000001" customHeight="1" x14ac:dyDescent="0.25">
      <c r="A261" s="15">
        <v>3</v>
      </c>
      <c r="B261" s="15" t="s">
        <v>292</v>
      </c>
      <c r="C261" s="15">
        <v>3.3</v>
      </c>
      <c r="D261" s="17" t="s">
        <v>299</v>
      </c>
      <c r="G261" s="78"/>
    </row>
    <row r="262" spans="1:7" s="16" customFormat="1" ht="17.100000000000001" customHeight="1" x14ac:dyDescent="0.25">
      <c r="A262" s="15">
        <v>3</v>
      </c>
      <c r="B262" s="15" t="s">
        <v>292</v>
      </c>
      <c r="C262" s="15">
        <v>3.4</v>
      </c>
      <c r="D262" s="17" t="s">
        <v>300</v>
      </c>
      <c r="G262" s="78"/>
    </row>
    <row r="263" spans="1:7" s="16" customFormat="1" ht="17.100000000000001" customHeight="1" x14ac:dyDescent="0.25">
      <c r="A263" s="15">
        <v>3</v>
      </c>
      <c r="B263" s="15" t="s">
        <v>292</v>
      </c>
      <c r="C263" s="15">
        <v>3.5</v>
      </c>
      <c r="D263" s="17" t="s">
        <v>301</v>
      </c>
      <c r="G263" s="78"/>
    </row>
    <row r="264" spans="1:7" s="16" customFormat="1" ht="17.100000000000001" customHeight="1" x14ac:dyDescent="0.25">
      <c r="A264" s="15">
        <v>3</v>
      </c>
      <c r="B264" s="15" t="s">
        <v>292</v>
      </c>
      <c r="C264" s="15">
        <v>3.6</v>
      </c>
      <c r="D264" s="17" t="s">
        <v>302</v>
      </c>
      <c r="G264" s="78"/>
    </row>
    <row r="265" spans="1:7" s="16" customFormat="1" ht="17.100000000000001" customHeight="1" x14ac:dyDescent="0.25">
      <c r="A265" s="15">
        <v>1</v>
      </c>
      <c r="B265" s="15" t="s">
        <v>305</v>
      </c>
      <c r="C265" s="15" t="s">
        <v>303</v>
      </c>
      <c r="D265" s="17" t="s">
        <v>306</v>
      </c>
      <c r="G265" s="78"/>
    </row>
    <row r="266" spans="1:7" s="16" customFormat="1" ht="17.100000000000001" customHeight="1" x14ac:dyDescent="0.25">
      <c r="A266" s="15">
        <v>1</v>
      </c>
      <c r="B266" s="15" t="s">
        <v>305</v>
      </c>
      <c r="C266" s="15">
        <v>1.2</v>
      </c>
      <c r="D266" s="17" t="s">
        <v>307</v>
      </c>
      <c r="G266" s="78"/>
    </row>
    <row r="267" spans="1:7" s="16" customFormat="1" ht="17.100000000000001" customHeight="1" x14ac:dyDescent="0.25">
      <c r="A267" s="15">
        <v>2</v>
      </c>
      <c r="B267" s="15" t="s">
        <v>305</v>
      </c>
      <c r="C267" s="15">
        <v>2.1</v>
      </c>
      <c r="D267" s="17" t="s">
        <v>308</v>
      </c>
      <c r="G267" s="78"/>
    </row>
    <row r="268" spans="1:7" s="16" customFormat="1" ht="17.100000000000001" customHeight="1" x14ac:dyDescent="0.25">
      <c r="A268" s="15">
        <v>2</v>
      </c>
      <c r="B268" s="15" t="s">
        <v>305</v>
      </c>
      <c r="C268" s="15">
        <v>2.2000000000000002</v>
      </c>
      <c r="D268" s="17" t="s">
        <v>309</v>
      </c>
      <c r="G268" s="78"/>
    </row>
    <row r="269" spans="1:7" s="16" customFormat="1" ht="17.100000000000001" customHeight="1" x14ac:dyDescent="0.25">
      <c r="A269" s="15">
        <v>2</v>
      </c>
      <c r="B269" s="15" t="s">
        <v>305</v>
      </c>
      <c r="C269" s="15">
        <v>2.2999999999999998</v>
      </c>
      <c r="D269" s="17" t="s">
        <v>310</v>
      </c>
      <c r="G269" s="78"/>
    </row>
    <row r="270" spans="1:7" s="16" customFormat="1" ht="17.100000000000001" customHeight="1" x14ac:dyDescent="0.25">
      <c r="A270" s="15">
        <v>3</v>
      </c>
      <c r="B270" s="15" t="s">
        <v>305</v>
      </c>
      <c r="C270" s="15" t="s">
        <v>304</v>
      </c>
      <c r="D270" s="17" t="s">
        <v>311</v>
      </c>
      <c r="G270" s="78"/>
    </row>
    <row r="271" spans="1:7" s="16" customFormat="1" ht="17.100000000000001" customHeight="1" x14ac:dyDescent="0.25">
      <c r="A271" s="15">
        <v>3</v>
      </c>
      <c r="B271" s="15" t="s">
        <v>305</v>
      </c>
      <c r="C271" s="15">
        <v>3.2</v>
      </c>
      <c r="D271" s="17" t="s">
        <v>312</v>
      </c>
      <c r="G271" s="78"/>
    </row>
    <row r="272" spans="1:7" s="16" customFormat="1" ht="17.100000000000001" customHeight="1" x14ac:dyDescent="0.25">
      <c r="A272" s="15">
        <v>1</v>
      </c>
      <c r="B272" s="15" t="s">
        <v>313</v>
      </c>
      <c r="C272" s="15">
        <v>1.1000000000000001</v>
      </c>
      <c r="D272" s="17" t="s">
        <v>314</v>
      </c>
      <c r="G272" s="78"/>
    </row>
    <row r="273" spans="1:7" s="16" customFormat="1" ht="17.100000000000001" customHeight="1" x14ac:dyDescent="0.25">
      <c r="A273" s="15">
        <v>2</v>
      </c>
      <c r="B273" s="15" t="s">
        <v>313</v>
      </c>
      <c r="C273" s="15">
        <v>2.1</v>
      </c>
      <c r="D273" s="17" t="s">
        <v>315</v>
      </c>
      <c r="G273" s="78"/>
    </row>
    <row r="274" spans="1:7" s="16" customFormat="1" ht="17.100000000000001" customHeight="1" x14ac:dyDescent="0.25">
      <c r="A274" s="15">
        <v>2</v>
      </c>
      <c r="B274" s="15" t="s">
        <v>313</v>
      </c>
      <c r="C274" s="15">
        <v>2.2000000000000002</v>
      </c>
      <c r="D274" s="17" t="s">
        <v>316</v>
      </c>
      <c r="G274" s="78"/>
    </row>
    <row r="275" spans="1:7" s="16" customFormat="1" ht="17.100000000000001" customHeight="1" x14ac:dyDescent="0.25">
      <c r="A275" s="15">
        <v>2</v>
      </c>
      <c r="B275" s="15" t="s">
        <v>313</v>
      </c>
      <c r="C275" s="15">
        <v>2.2999999999999998</v>
      </c>
      <c r="D275" s="17" t="s">
        <v>317</v>
      </c>
      <c r="G275" s="78"/>
    </row>
    <row r="276" spans="1:7" s="16" customFormat="1" ht="17.100000000000001" customHeight="1" x14ac:dyDescent="0.25">
      <c r="A276" s="15">
        <v>3</v>
      </c>
      <c r="B276" s="15" t="s">
        <v>313</v>
      </c>
      <c r="C276" s="15">
        <v>3.1</v>
      </c>
      <c r="D276" s="17" t="s">
        <v>318</v>
      </c>
      <c r="G276" s="78"/>
    </row>
    <row r="277" spans="1:7" s="16" customFormat="1" ht="17.100000000000001" customHeight="1" x14ac:dyDescent="0.25">
      <c r="A277" s="15">
        <v>3</v>
      </c>
      <c r="B277" s="15" t="s">
        <v>313</v>
      </c>
      <c r="C277" s="15">
        <v>3.2</v>
      </c>
      <c r="D277" s="17" t="s">
        <v>319</v>
      </c>
      <c r="G277" s="78"/>
    </row>
    <row r="278" spans="1:7" s="16" customFormat="1" ht="17.100000000000001" customHeight="1" x14ac:dyDescent="0.25">
      <c r="A278" s="15">
        <v>3</v>
      </c>
      <c r="B278" s="15" t="s">
        <v>313</v>
      </c>
      <c r="C278" s="15">
        <v>3.3</v>
      </c>
      <c r="D278" s="17" t="s">
        <v>320</v>
      </c>
      <c r="G278" s="78"/>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2EE52-4792-48FA-92EB-D03DF6AE00B8}">
  <dimension ref="A1:L49"/>
  <sheetViews>
    <sheetView showGridLines="0" zoomScaleNormal="100" workbookViewId="0">
      <selection activeCell="E52" sqref="E52"/>
    </sheetView>
  </sheetViews>
  <sheetFormatPr baseColWidth="10" defaultRowHeight="15" x14ac:dyDescent="0.2"/>
  <cols>
    <col min="1" max="1" width="7.85546875" style="11" customWidth="1"/>
    <col min="2" max="2" width="9.85546875" style="11" bestFit="1" customWidth="1"/>
    <col min="3" max="3" width="29.28515625" style="13" customWidth="1"/>
    <col min="4" max="4" width="8.140625" style="11" customWidth="1"/>
    <col min="5" max="5" width="99.7109375" style="2" customWidth="1"/>
    <col min="6" max="6" width="15.85546875" style="181" customWidth="1"/>
    <col min="7" max="7" width="15.42578125" style="11" customWidth="1"/>
    <col min="8" max="9" width="14.7109375" style="11" customWidth="1"/>
    <col min="10" max="10" width="12.140625" style="11" customWidth="1"/>
    <col min="11" max="11" width="11.85546875" style="1" customWidth="1"/>
    <col min="12" max="12" width="7.140625" style="1" customWidth="1"/>
    <col min="13" max="16384" width="11.42578125" style="1"/>
  </cols>
  <sheetData>
    <row r="1" spans="1:12" ht="30" x14ac:dyDescent="0.4">
      <c r="A1" s="133" t="s">
        <v>12</v>
      </c>
      <c r="B1" s="133"/>
      <c r="C1" s="133"/>
      <c r="D1" s="133"/>
      <c r="E1" s="133"/>
      <c r="F1" s="133"/>
      <c r="G1" s="133"/>
      <c r="H1" s="133"/>
      <c r="I1" s="133"/>
      <c r="J1" s="133"/>
    </row>
    <row r="2" spans="1:12" ht="45" x14ac:dyDescent="0.2">
      <c r="A2" s="108" t="s">
        <v>7</v>
      </c>
      <c r="B2" s="109" t="s">
        <v>8</v>
      </c>
      <c r="C2" s="110" t="s">
        <v>373</v>
      </c>
      <c r="D2" s="108" t="s">
        <v>324</v>
      </c>
      <c r="E2" s="64" t="s">
        <v>9</v>
      </c>
      <c r="F2" s="63" t="s">
        <v>396</v>
      </c>
      <c r="G2" s="63" t="s">
        <v>648</v>
      </c>
      <c r="H2" s="63" t="s">
        <v>649</v>
      </c>
      <c r="I2" s="63" t="s">
        <v>641</v>
      </c>
      <c r="J2" s="63" t="s">
        <v>650</v>
      </c>
    </row>
    <row r="3" spans="1:12" s="16" customFormat="1" ht="30" x14ac:dyDescent="0.25">
      <c r="A3" s="129" t="s">
        <v>321</v>
      </c>
      <c r="B3" s="129">
        <v>1</v>
      </c>
      <c r="C3" s="131" t="s">
        <v>325</v>
      </c>
      <c r="D3" s="39">
        <v>1.1000000000000001</v>
      </c>
      <c r="E3" s="36" t="s">
        <v>323</v>
      </c>
      <c r="F3" s="39" t="s">
        <v>426</v>
      </c>
      <c r="G3" s="39" t="s">
        <v>426</v>
      </c>
      <c r="H3" s="43" t="s">
        <v>426</v>
      </c>
      <c r="I3" s="111" t="str">
        <f>IF(OR(F3=L$3, G3=L$3,H3=L$3),"YES","NO")</f>
        <v>YES</v>
      </c>
      <c r="J3" s="39">
        <v>1</v>
      </c>
      <c r="L3" s="39" t="s">
        <v>426</v>
      </c>
    </row>
    <row r="4" spans="1:12" s="16" customFormat="1" ht="30" x14ac:dyDescent="0.25">
      <c r="A4" s="129"/>
      <c r="B4" s="129"/>
      <c r="C4" s="131"/>
      <c r="D4" s="39">
        <v>1.2</v>
      </c>
      <c r="E4" s="36" t="s">
        <v>322</v>
      </c>
      <c r="F4" s="39" t="s">
        <v>426</v>
      </c>
      <c r="G4" s="39" t="s">
        <v>426</v>
      </c>
      <c r="H4" s="43" t="s">
        <v>426</v>
      </c>
      <c r="I4" s="111" t="str">
        <f t="shared" ref="I4:I23" si="0">IF(OR(F4=L$3, G4=L$3,H4=L$3),"YES","NO")</f>
        <v>YES</v>
      </c>
      <c r="J4" s="39">
        <v>1</v>
      </c>
      <c r="L4" s="39" t="s">
        <v>427</v>
      </c>
    </row>
    <row r="5" spans="1:12" s="16" customFormat="1" ht="30" x14ac:dyDescent="0.25">
      <c r="A5" s="129"/>
      <c r="B5" s="129"/>
      <c r="C5" s="131"/>
      <c r="D5" s="39">
        <v>1.3</v>
      </c>
      <c r="E5" s="36" t="s">
        <v>326</v>
      </c>
      <c r="F5" s="39" t="s">
        <v>426</v>
      </c>
      <c r="G5" s="39" t="s">
        <v>426</v>
      </c>
      <c r="H5" s="43" t="s">
        <v>426</v>
      </c>
      <c r="I5" s="111" t="str">
        <f t="shared" si="0"/>
        <v>YES</v>
      </c>
      <c r="J5" s="39">
        <v>2</v>
      </c>
    </row>
    <row r="6" spans="1:12" s="16" customFormat="1" ht="45" x14ac:dyDescent="0.25">
      <c r="A6" s="129"/>
      <c r="B6" s="130">
        <v>2</v>
      </c>
      <c r="C6" s="132" t="s">
        <v>374</v>
      </c>
      <c r="D6" s="39">
        <v>2.1</v>
      </c>
      <c r="E6" s="36" t="s">
        <v>327</v>
      </c>
      <c r="F6" s="39" t="s">
        <v>427</v>
      </c>
      <c r="G6" s="39" t="s">
        <v>427</v>
      </c>
      <c r="H6" s="39" t="s">
        <v>426</v>
      </c>
      <c r="I6" s="111" t="str">
        <f t="shared" si="0"/>
        <v>YES</v>
      </c>
      <c r="J6" s="39">
        <v>2</v>
      </c>
    </row>
    <row r="7" spans="1:12" s="16" customFormat="1" ht="45" x14ac:dyDescent="0.25">
      <c r="A7" s="129"/>
      <c r="B7" s="130"/>
      <c r="C7" s="132"/>
      <c r="D7" s="39">
        <v>2.2000000000000002</v>
      </c>
      <c r="E7" s="36" t="s">
        <v>328</v>
      </c>
      <c r="F7" s="39" t="s">
        <v>427</v>
      </c>
      <c r="G7" s="39" t="s">
        <v>427</v>
      </c>
      <c r="H7" s="39" t="s">
        <v>426</v>
      </c>
      <c r="I7" s="111" t="str">
        <f t="shared" si="0"/>
        <v>YES</v>
      </c>
      <c r="J7" s="39">
        <v>2</v>
      </c>
    </row>
    <row r="8" spans="1:12" s="16" customFormat="1" ht="30" x14ac:dyDescent="0.25">
      <c r="A8" s="129"/>
      <c r="B8" s="130"/>
      <c r="C8" s="132"/>
      <c r="D8" s="39">
        <v>2.2999999999999998</v>
      </c>
      <c r="E8" s="36" t="s">
        <v>329</v>
      </c>
      <c r="F8" s="39" t="s">
        <v>427</v>
      </c>
      <c r="G8" s="39" t="s">
        <v>427</v>
      </c>
      <c r="H8" s="39" t="s">
        <v>426</v>
      </c>
      <c r="I8" s="111" t="str">
        <f t="shared" si="0"/>
        <v>YES</v>
      </c>
      <c r="J8" s="39">
        <v>2</v>
      </c>
    </row>
    <row r="9" spans="1:12" s="16" customFormat="1" ht="30" x14ac:dyDescent="0.25">
      <c r="A9" s="129"/>
      <c r="B9" s="129">
        <v>3</v>
      </c>
      <c r="C9" s="131" t="s">
        <v>375</v>
      </c>
      <c r="D9" s="39">
        <v>3.1</v>
      </c>
      <c r="E9" s="36" t="s">
        <v>330</v>
      </c>
      <c r="F9" s="39" t="s">
        <v>427</v>
      </c>
      <c r="G9" s="39" t="s">
        <v>427</v>
      </c>
      <c r="H9" s="39" t="s">
        <v>426</v>
      </c>
      <c r="I9" s="111" t="str">
        <f t="shared" si="0"/>
        <v>YES</v>
      </c>
      <c r="J9" s="39">
        <v>3</v>
      </c>
    </row>
    <row r="10" spans="1:12" s="16" customFormat="1" x14ac:dyDescent="0.25">
      <c r="A10" s="129"/>
      <c r="B10" s="129"/>
      <c r="C10" s="131"/>
      <c r="D10" s="39">
        <v>3.2</v>
      </c>
      <c r="E10" s="36" t="s">
        <v>331</v>
      </c>
      <c r="F10" s="39" t="s">
        <v>427</v>
      </c>
      <c r="G10" s="39" t="s">
        <v>427</v>
      </c>
      <c r="H10" s="39" t="s">
        <v>427</v>
      </c>
      <c r="I10" s="111" t="str">
        <f t="shared" si="0"/>
        <v>NO</v>
      </c>
      <c r="J10" s="39">
        <v>0</v>
      </c>
    </row>
    <row r="11" spans="1:12" s="16" customFormat="1" ht="30" x14ac:dyDescent="0.25">
      <c r="A11" s="129"/>
      <c r="B11" s="129"/>
      <c r="C11" s="131"/>
      <c r="D11" s="39">
        <v>3.3</v>
      </c>
      <c r="E11" s="36" t="s">
        <v>332</v>
      </c>
      <c r="F11" s="39" t="s">
        <v>427</v>
      </c>
      <c r="G11" s="39" t="s">
        <v>427</v>
      </c>
      <c r="H11" s="39" t="s">
        <v>426</v>
      </c>
      <c r="I11" s="111" t="str">
        <f t="shared" si="0"/>
        <v>YES</v>
      </c>
      <c r="J11" s="39">
        <v>2</v>
      </c>
    </row>
    <row r="12" spans="1:12" s="16" customFormat="1" x14ac:dyDescent="0.25">
      <c r="A12" s="129"/>
      <c r="B12" s="129">
        <v>4</v>
      </c>
      <c r="C12" s="131" t="s">
        <v>376</v>
      </c>
      <c r="D12" s="39">
        <v>4.0999999999999996</v>
      </c>
      <c r="E12" s="36" t="s">
        <v>395</v>
      </c>
      <c r="F12" s="39" t="s">
        <v>427</v>
      </c>
      <c r="G12" s="39" t="s">
        <v>426</v>
      </c>
      <c r="H12" s="43" t="s">
        <v>426</v>
      </c>
      <c r="I12" s="111" t="str">
        <f t="shared" si="0"/>
        <v>YES</v>
      </c>
      <c r="J12" s="39">
        <v>3</v>
      </c>
    </row>
    <row r="13" spans="1:12" s="16" customFormat="1" ht="30" x14ac:dyDescent="0.25">
      <c r="A13" s="129"/>
      <c r="B13" s="129"/>
      <c r="C13" s="131"/>
      <c r="D13" s="39">
        <v>4.2</v>
      </c>
      <c r="E13" s="36" t="s">
        <v>334</v>
      </c>
      <c r="F13" s="39" t="s">
        <v>427</v>
      </c>
      <c r="G13" s="39" t="s">
        <v>427</v>
      </c>
      <c r="H13" s="39" t="s">
        <v>426</v>
      </c>
      <c r="I13" s="111" t="str">
        <f t="shared" si="0"/>
        <v>YES</v>
      </c>
      <c r="J13" s="39">
        <v>3</v>
      </c>
    </row>
    <row r="14" spans="1:12" s="16" customFormat="1" x14ac:dyDescent="0.25">
      <c r="A14" s="129"/>
      <c r="B14" s="128">
        <v>5</v>
      </c>
      <c r="C14" s="131" t="s">
        <v>377</v>
      </c>
      <c r="D14" s="39">
        <v>5.0999999999999996</v>
      </c>
      <c r="E14" s="36" t="s">
        <v>335</v>
      </c>
      <c r="F14" s="39" t="s">
        <v>427</v>
      </c>
      <c r="G14" s="39" t="s">
        <v>427</v>
      </c>
      <c r="H14" s="39" t="s">
        <v>426</v>
      </c>
      <c r="I14" s="111" t="str">
        <f t="shared" si="0"/>
        <v>YES</v>
      </c>
      <c r="J14" s="39">
        <v>3</v>
      </c>
    </row>
    <row r="15" spans="1:12" s="16" customFormat="1" ht="30" x14ac:dyDescent="0.25">
      <c r="A15" s="129"/>
      <c r="B15" s="128"/>
      <c r="C15" s="131"/>
      <c r="D15" s="39">
        <v>5.2</v>
      </c>
      <c r="E15" s="36" t="s">
        <v>336</v>
      </c>
      <c r="F15" s="39" t="s">
        <v>427</v>
      </c>
      <c r="G15" s="39" t="s">
        <v>427</v>
      </c>
      <c r="H15" s="39" t="s">
        <v>427</v>
      </c>
      <c r="I15" s="111" t="str">
        <f t="shared" si="0"/>
        <v>NO</v>
      </c>
      <c r="J15" s="39">
        <v>0</v>
      </c>
    </row>
    <row r="16" spans="1:12" s="16" customFormat="1" ht="45" x14ac:dyDescent="0.25">
      <c r="A16" s="140" t="s">
        <v>337</v>
      </c>
      <c r="B16" s="47">
        <v>1</v>
      </c>
      <c r="C16" s="48" t="s">
        <v>378</v>
      </c>
      <c r="D16" s="47">
        <v>1.1000000000000001</v>
      </c>
      <c r="E16" s="49" t="s">
        <v>338</v>
      </c>
      <c r="F16" s="39" t="s">
        <v>427</v>
      </c>
      <c r="G16" s="106" t="s">
        <v>427</v>
      </c>
      <c r="H16" s="107" t="s">
        <v>426</v>
      </c>
      <c r="I16" s="111" t="str">
        <f t="shared" si="0"/>
        <v>YES</v>
      </c>
      <c r="J16" s="106">
        <v>2</v>
      </c>
    </row>
    <row r="17" spans="1:10" s="16" customFormat="1" ht="45" x14ac:dyDescent="0.25">
      <c r="A17" s="140"/>
      <c r="B17" s="46">
        <v>2</v>
      </c>
      <c r="C17" s="44" t="s">
        <v>379</v>
      </c>
      <c r="D17" s="46">
        <v>2.1</v>
      </c>
      <c r="E17" s="45" t="s">
        <v>339</v>
      </c>
      <c r="F17" s="39" t="s">
        <v>427</v>
      </c>
      <c r="G17" s="39" t="s">
        <v>427</v>
      </c>
      <c r="H17" s="62" t="s">
        <v>426</v>
      </c>
      <c r="I17" s="111" t="str">
        <f t="shared" si="0"/>
        <v>YES</v>
      </c>
      <c r="J17" s="39">
        <v>2</v>
      </c>
    </row>
    <row r="18" spans="1:10" s="16" customFormat="1" ht="30" x14ac:dyDescent="0.25">
      <c r="A18" s="140"/>
      <c r="B18" s="134">
        <v>3</v>
      </c>
      <c r="C18" s="147" t="s">
        <v>380</v>
      </c>
      <c r="D18" s="46">
        <v>3.1</v>
      </c>
      <c r="E18" s="45" t="s">
        <v>340</v>
      </c>
      <c r="F18" s="39" t="s">
        <v>426</v>
      </c>
      <c r="G18" s="39" t="s">
        <v>426</v>
      </c>
      <c r="H18" s="62" t="s">
        <v>426</v>
      </c>
      <c r="I18" s="111" t="str">
        <f t="shared" si="0"/>
        <v>YES</v>
      </c>
      <c r="J18" s="39">
        <v>2</v>
      </c>
    </row>
    <row r="19" spans="1:10" s="16" customFormat="1" ht="30" x14ac:dyDescent="0.25">
      <c r="A19" s="141"/>
      <c r="B19" s="135"/>
      <c r="C19" s="149"/>
      <c r="D19" s="46">
        <v>3.2</v>
      </c>
      <c r="E19" s="45" t="s">
        <v>341</v>
      </c>
      <c r="F19" s="39" t="s">
        <v>427</v>
      </c>
      <c r="G19" s="39" t="s">
        <v>426</v>
      </c>
      <c r="H19" s="62" t="s">
        <v>426</v>
      </c>
      <c r="I19" s="111" t="str">
        <f t="shared" si="0"/>
        <v>YES</v>
      </c>
      <c r="J19" s="39">
        <v>2</v>
      </c>
    </row>
    <row r="20" spans="1:10" s="16" customFormat="1" ht="30" x14ac:dyDescent="0.25">
      <c r="A20" s="142" t="s">
        <v>342</v>
      </c>
      <c r="B20" s="136">
        <v>1</v>
      </c>
      <c r="C20" s="145" t="s">
        <v>381</v>
      </c>
      <c r="D20" s="15">
        <v>1.1000000000000001</v>
      </c>
      <c r="E20" s="29" t="s">
        <v>343</v>
      </c>
      <c r="F20" s="39" t="s">
        <v>427</v>
      </c>
      <c r="G20" s="39" t="s">
        <v>426</v>
      </c>
      <c r="H20" s="62" t="s">
        <v>426</v>
      </c>
      <c r="I20" s="111" t="str">
        <f t="shared" si="0"/>
        <v>YES</v>
      </c>
      <c r="J20" s="39">
        <v>3</v>
      </c>
    </row>
    <row r="21" spans="1:10" s="16" customFormat="1" x14ac:dyDescent="0.25">
      <c r="A21" s="143"/>
      <c r="B21" s="137"/>
      <c r="C21" s="150"/>
      <c r="D21" s="15">
        <v>1.2</v>
      </c>
      <c r="E21" s="29" t="s">
        <v>344</v>
      </c>
      <c r="F21" s="39" t="s">
        <v>427</v>
      </c>
      <c r="G21" s="39" t="s">
        <v>426</v>
      </c>
      <c r="H21" s="62" t="s">
        <v>426</v>
      </c>
      <c r="I21" s="111" t="str">
        <f t="shared" si="0"/>
        <v>YES</v>
      </c>
      <c r="J21" s="39">
        <v>2</v>
      </c>
    </row>
    <row r="22" spans="1:10" s="16" customFormat="1" ht="60" x14ac:dyDescent="0.25">
      <c r="A22" s="143"/>
      <c r="B22" s="138"/>
      <c r="C22" s="146"/>
      <c r="D22" s="15">
        <v>1.3</v>
      </c>
      <c r="E22" s="29" t="s">
        <v>345</v>
      </c>
      <c r="F22" s="39" t="s">
        <v>427</v>
      </c>
      <c r="G22" s="39" t="s">
        <v>426</v>
      </c>
      <c r="H22" s="62" t="s">
        <v>426</v>
      </c>
      <c r="I22" s="111" t="str">
        <f t="shared" si="0"/>
        <v>YES</v>
      </c>
      <c r="J22" s="39">
        <v>3</v>
      </c>
    </row>
    <row r="23" spans="1:10" s="16" customFormat="1" ht="60" x14ac:dyDescent="0.25">
      <c r="A23" s="143"/>
      <c r="B23" s="15">
        <v>2</v>
      </c>
      <c r="C23" s="14" t="s">
        <v>382</v>
      </c>
      <c r="D23" s="15">
        <v>2.1</v>
      </c>
      <c r="E23" s="29" t="s">
        <v>348</v>
      </c>
      <c r="F23" s="39" t="s">
        <v>427</v>
      </c>
      <c r="G23" s="39" t="s">
        <v>426</v>
      </c>
      <c r="H23" s="62" t="s">
        <v>426</v>
      </c>
      <c r="I23" s="111" t="str">
        <f t="shared" si="0"/>
        <v>YES</v>
      </c>
      <c r="J23" s="39">
        <v>3</v>
      </c>
    </row>
    <row r="24" spans="1:10" s="16" customFormat="1" x14ac:dyDescent="0.25">
      <c r="A24" s="143"/>
      <c r="B24" s="136">
        <v>3</v>
      </c>
      <c r="C24" s="145" t="s">
        <v>383</v>
      </c>
      <c r="D24" s="33">
        <v>3.1</v>
      </c>
      <c r="E24" s="38" t="s">
        <v>346</v>
      </c>
      <c r="F24" s="43"/>
      <c r="G24" s="43"/>
      <c r="H24" s="61"/>
      <c r="I24" s="105"/>
      <c r="J24" s="43"/>
    </row>
    <row r="25" spans="1:10" s="16" customFormat="1" x14ac:dyDescent="0.25">
      <c r="A25" s="143"/>
      <c r="B25" s="138"/>
      <c r="C25" s="146"/>
      <c r="D25" s="33">
        <v>3.2</v>
      </c>
      <c r="E25" s="38" t="s">
        <v>347</v>
      </c>
      <c r="F25" s="43"/>
      <c r="G25" s="43"/>
      <c r="H25" s="61"/>
      <c r="I25" s="105"/>
      <c r="J25" s="43"/>
    </row>
    <row r="26" spans="1:10" s="16" customFormat="1" ht="45" x14ac:dyDescent="0.25">
      <c r="A26" s="143"/>
      <c r="B26" s="136">
        <v>4</v>
      </c>
      <c r="C26" s="145" t="s">
        <v>384</v>
      </c>
      <c r="D26" s="15">
        <v>4.0999999999999996</v>
      </c>
      <c r="E26" s="29" t="s">
        <v>350</v>
      </c>
      <c r="F26" s="39" t="s">
        <v>426</v>
      </c>
      <c r="G26" s="39" t="s">
        <v>426</v>
      </c>
      <c r="H26" s="62" t="s">
        <v>426</v>
      </c>
      <c r="I26" s="111" t="str">
        <f t="shared" ref="I26:I49" si="1">IF(OR(F26=L$3, G26=L$3,H26=L$3),"YES","NO")</f>
        <v>YES</v>
      </c>
      <c r="J26" s="39">
        <v>3</v>
      </c>
    </row>
    <row r="27" spans="1:10" s="16" customFormat="1" ht="45" x14ac:dyDescent="0.25">
      <c r="A27" s="143"/>
      <c r="B27" s="137"/>
      <c r="C27" s="150"/>
      <c r="D27" s="15">
        <v>4.2</v>
      </c>
      <c r="E27" s="29" t="s">
        <v>351</v>
      </c>
      <c r="F27" s="39" t="s">
        <v>427</v>
      </c>
      <c r="G27" s="39" t="s">
        <v>426</v>
      </c>
      <c r="H27" s="62" t="s">
        <v>426</v>
      </c>
      <c r="I27" s="111" t="str">
        <f t="shared" si="1"/>
        <v>YES</v>
      </c>
      <c r="J27" s="39">
        <v>3</v>
      </c>
    </row>
    <row r="28" spans="1:10" s="16" customFormat="1" x14ac:dyDescent="0.25">
      <c r="A28" s="143"/>
      <c r="B28" s="137"/>
      <c r="C28" s="150"/>
      <c r="D28" s="33">
        <v>4.3</v>
      </c>
      <c r="E28" s="38" t="s">
        <v>349</v>
      </c>
      <c r="F28" s="43"/>
      <c r="G28" s="43"/>
      <c r="H28" s="61"/>
      <c r="I28" s="105"/>
      <c r="J28" s="43"/>
    </row>
    <row r="29" spans="1:10" s="16" customFormat="1" ht="30" x14ac:dyDescent="0.25">
      <c r="A29" s="143"/>
      <c r="B29" s="137"/>
      <c r="C29" s="150"/>
      <c r="D29" s="15">
        <v>4.4000000000000004</v>
      </c>
      <c r="E29" s="29" t="s">
        <v>353</v>
      </c>
      <c r="F29" s="39" t="s">
        <v>426</v>
      </c>
      <c r="G29" s="39" t="s">
        <v>426</v>
      </c>
      <c r="H29" s="62" t="s">
        <v>426</v>
      </c>
      <c r="I29" s="111" t="str">
        <f t="shared" si="1"/>
        <v>YES</v>
      </c>
      <c r="J29" s="39">
        <v>3</v>
      </c>
    </row>
    <row r="30" spans="1:10" s="16" customFormat="1" x14ac:dyDescent="0.25">
      <c r="A30" s="143"/>
      <c r="B30" s="138"/>
      <c r="C30" s="146"/>
      <c r="D30" s="33">
        <v>4.5</v>
      </c>
      <c r="E30" s="38" t="s">
        <v>352</v>
      </c>
      <c r="F30" s="43"/>
      <c r="G30" s="43"/>
      <c r="H30" s="61"/>
      <c r="I30" s="105"/>
      <c r="J30" s="43"/>
    </row>
    <row r="31" spans="1:10" s="16" customFormat="1" ht="30" x14ac:dyDescent="0.25">
      <c r="A31" s="143"/>
      <c r="B31" s="136">
        <v>5</v>
      </c>
      <c r="C31" s="145" t="s">
        <v>385</v>
      </c>
      <c r="D31" s="15">
        <v>5.0999999999999996</v>
      </c>
      <c r="E31" s="29" t="s">
        <v>355</v>
      </c>
      <c r="F31" s="39" t="s">
        <v>427</v>
      </c>
      <c r="G31" s="39" t="s">
        <v>426</v>
      </c>
      <c r="H31" s="62" t="s">
        <v>426</v>
      </c>
      <c r="I31" s="111" t="str">
        <f t="shared" si="1"/>
        <v>YES</v>
      </c>
      <c r="J31" s="39">
        <v>3</v>
      </c>
    </row>
    <row r="32" spans="1:10" s="16" customFormat="1" x14ac:dyDescent="0.25">
      <c r="A32" s="143"/>
      <c r="B32" s="138"/>
      <c r="C32" s="146"/>
      <c r="D32" s="33">
        <v>5.2</v>
      </c>
      <c r="E32" s="38" t="s">
        <v>354</v>
      </c>
      <c r="F32" s="43"/>
      <c r="G32" s="43"/>
      <c r="H32" s="61"/>
      <c r="I32" s="105"/>
      <c r="J32" s="43"/>
    </row>
    <row r="33" spans="1:10" s="16" customFormat="1" x14ac:dyDescent="0.25">
      <c r="A33" s="143"/>
      <c r="B33" s="136">
        <v>6</v>
      </c>
      <c r="C33" s="145" t="s">
        <v>386</v>
      </c>
      <c r="D33" s="15">
        <v>6.1</v>
      </c>
      <c r="E33" s="29" t="s">
        <v>356</v>
      </c>
      <c r="F33" s="39" t="s">
        <v>427</v>
      </c>
      <c r="G33" s="39" t="s">
        <v>427</v>
      </c>
      <c r="H33" s="62" t="s">
        <v>426</v>
      </c>
      <c r="I33" s="111" t="str">
        <f t="shared" si="1"/>
        <v>YES</v>
      </c>
      <c r="J33" s="39">
        <v>3</v>
      </c>
    </row>
    <row r="34" spans="1:10" s="16" customFormat="1" ht="30" x14ac:dyDescent="0.25">
      <c r="A34" s="143"/>
      <c r="B34" s="138"/>
      <c r="C34" s="146"/>
      <c r="D34" s="15">
        <v>6.2</v>
      </c>
      <c r="E34" s="29" t="s">
        <v>357</v>
      </c>
      <c r="F34" s="39" t="s">
        <v>427</v>
      </c>
      <c r="G34" s="39" t="s">
        <v>427</v>
      </c>
      <c r="H34" s="62" t="s">
        <v>427</v>
      </c>
      <c r="I34" s="111" t="str">
        <f t="shared" si="1"/>
        <v>NO</v>
      </c>
      <c r="J34" s="39">
        <v>0</v>
      </c>
    </row>
    <row r="35" spans="1:10" s="16" customFormat="1" ht="60" x14ac:dyDescent="0.25">
      <c r="A35" s="143"/>
      <c r="B35" s="136">
        <v>7</v>
      </c>
      <c r="C35" s="145" t="s">
        <v>387</v>
      </c>
      <c r="D35" s="15">
        <v>7.1</v>
      </c>
      <c r="E35" s="29" t="s">
        <v>358</v>
      </c>
      <c r="F35" s="39" t="s">
        <v>426</v>
      </c>
      <c r="G35" s="39" t="s">
        <v>426</v>
      </c>
      <c r="H35" s="62" t="s">
        <v>426</v>
      </c>
      <c r="I35" s="111" t="str">
        <f t="shared" si="1"/>
        <v>YES</v>
      </c>
      <c r="J35" s="39">
        <v>3</v>
      </c>
    </row>
    <row r="36" spans="1:10" s="16" customFormat="1" ht="45" x14ac:dyDescent="0.25">
      <c r="A36" s="143"/>
      <c r="B36" s="138"/>
      <c r="C36" s="146"/>
      <c r="D36" s="15">
        <v>7.2</v>
      </c>
      <c r="E36" s="29" t="s">
        <v>359</v>
      </c>
      <c r="F36" s="39" t="s">
        <v>426</v>
      </c>
      <c r="G36" s="39" t="s">
        <v>426</v>
      </c>
      <c r="H36" s="62" t="s">
        <v>426</v>
      </c>
      <c r="I36" s="111" t="str">
        <f t="shared" si="1"/>
        <v>YES</v>
      </c>
      <c r="J36" s="39">
        <v>2</v>
      </c>
    </row>
    <row r="37" spans="1:10" s="16" customFormat="1" ht="30" x14ac:dyDescent="0.25">
      <c r="A37" s="143"/>
      <c r="B37" s="136">
        <v>8</v>
      </c>
      <c r="C37" s="145" t="s">
        <v>388</v>
      </c>
      <c r="D37" s="15">
        <v>8.1</v>
      </c>
      <c r="E37" s="29" t="s">
        <v>360</v>
      </c>
      <c r="F37" s="39" t="s">
        <v>426</v>
      </c>
      <c r="G37" s="39" t="s">
        <v>426</v>
      </c>
      <c r="H37" s="62" t="s">
        <v>426</v>
      </c>
      <c r="I37" s="111" t="str">
        <f t="shared" si="1"/>
        <v>YES</v>
      </c>
      <c r="J37" s="39">
        <v>3</v>
      </c>
    </row>
    <row r="38" spans="1:10" s="16" customFormat="1" ht="45" x14ac:dyDescent="0.25">
      <c r="A38" s="143"/>
      <c r="B38" s="138"/>
      <c r="C38" s="146"/>
      <c r="D38" s="15">
        <v>8.1999999999999993</v>
      </c>
      <c r="E38" s="29" t="s">
        <v>409</v>
      </c>
      <c r="F38" s="39" t="s">
        <v>426</v>
      </c>
      <c r="G38" s="39" t="s">
        <v>426</v>
      </c>
      <c r="H38" s="62" t="s">
        <v>426</v>
      </c>
      <c r="I38" s="111" t="str">
        <f t="shared" si="1"/>
        <v>YES</v>
      </c>
      <c r="J38" s="39">
        <v>2</v>
      </c>
    </row>
    <row r="39" spans="1:10" s="16" customFormat="1" ht="45" x14ac:dyDescent="0.25">
      <c r="A39" s="143"/>
      <c r="B39" s="136">
        <v>9</v>
      </c>
      <c r="C39" s="145" t="s">
        <v>389</v>
      </c>
      <c r="D39" s="15">
        <v>9.1</v>
      </c>
      <c r="E39" s="29" t="s">
        <v>361</v>
      </c>
      <c r="F39" s="39" t="s">
        <v>427</v>
      </c>
      <c r="G39" s="39" t="s">
        <v>427</v>
      </c>
      <c r="H39" s="62" t="s">
        <v>426</v>
      </c>
      <c r="I39" s="111" t="str">
        <f t="shared" si="1"/>
        <v>YES</v>
      </c>
      <c r="J39" s="39">
        <v>2</v>
      </c>
    </row>
    <row r="40" spans="1:10" s="16" customFormat="1" ht="30" x14ac:dyDescent="0.25">
      <c r="A40" s="144"/>
      <c r="B40" s="138"/>
      <c r="C40" s="146"/>
      <c r="D40" s="15">
        <v>9.1999999999999993</v>
      </c>
      <c r="E40" s="29" t="s">
        <v>362</v>
      </c>
      <c r="F40" s="39" t="s">
        <v>427</v>
      </c>
      <c r="G40" s="39" t="s">
        <v>427</v>
      </c>
      <c r="H40" s="62" t="s">
        <v>426</v>
      </c>
      <c r="I40" s="111" t="str">
        <f t="shared" si="1"/>
        <v>YES</v>
      </c>
      <c r="J40" s="39">
        <v>2</v>
      </c>
    </row>
    <row r="41" spans="1:10" s="16" customFormat="1" ht="45" x14ac:dyDescent="0.25">
      <c r="A41" s="134" t="s">
        <v>363</v>
      </c>
      <c r="B41" s="134">
        <v>1</v>
      </c>
      <c r="C41" s="147" t="s">
        <v>390</v>
      </c>
      <c r="D41" s="46">
        <v>1.1000000000000001</v>
      </c>
      <c r="E41" s="45" t="s">
        <v>364</v>
      </c>
      <c r="F41" s="39" t="s">
        <v>426</v>
      </c>
      <c r="G41" s="39" t="s">
        <v>426</v>
      </c>
      <c r="H41" s="62" t="s">
        <v>426</v>
      </c>
      <c r="I41" s="111" t="str">
        <f t="shared" si="1"/>
        <v>YES</v>
      </c>
      <c r="J41" s="39">
        <v>1</v>
      </c>
    </row>
    <row r="42" spans="1:10" s="16" customFormat="1" ht="30" x14ac:dyDescent="0.25">
      <c r="A42" s="139"/>
      <c r="B42" s="139"/>
      <c r="C42" s="148"/>
      <c r="D42" s="46">
        <v>1.2</v>
      </c>
      <c r="E42" s="45" t="s">
        <v>365</v>
      </c>
      <c r="F42" s="39" t="s">
        <v>426</v>
      </c>
      <c r="G42" s="39" t="s">
        <v>426</v>
      </c>
      <c r="H42" s="62" t="s">
        <v>426</v>
      </c>
      <c r="I42" s="111" t="str">
        <f t="shared" si="1"/>
        <v>YES</v>
      </c>
      <c r="J42" s="39">
        <v>2</v>
      </c>
    </row>
    <row r="43" spans="1:10" s="16" customFormat="1" ht="30" x14ac:dyDescent="0.25">
      <c r="A43" s="139"/>
      <c r="B43" s="135"/>
      <c r="C43" s="149"/>
      <c r="D43" s="46">
        <v>1.3</v>
      </c>
      <c r="E43" s="45" t="s">
        <v>366</v>
      </c>
      <c r="F43" s="39" t="s">
        <v>426</v>
      </c>
      <c r="G43" s="39" t="s">
        <v>426</v>
      </c>
      <c r="H43" s="62" t="s">
        <v>426</v>
      </c>
      <c r="I43" s="111" t="str">
        <f t="shared" si="1"/>
        <v>YES</v>
      </c>
      <c r="J43" s="39">
        <v>2</v>
      </c>
    </row>
    <row r="44" spans="1:10" s="16" customFormat="1" ht="30" x14ac:dyDescent="0.25">
      <c r="A44" s="139"/>
      <c r="B44" s="134">
        <v>2</v>
      </c>
      <c r="C44" s="147" t="s">
        <v>391</v>
      </c>
      <c r="D44" s="46">
        <v>2.1</v>
      </c>
      <c r="E44" s="45" t="s">
        <v>367</v>
      </c>
      <c r="F44" s="39" t="s">
        <v>427</v>
      </c>
      <c r="G44" s="39" t="s">
        <v>426</v>
      </c>
      <c r="H44" s="62" t="s">
        <v>426</v>
      </c>
      <c r="I44" s="111" t="str">
        <f t="shared" si="1"/>
        <v>YES</v>
      </c>
      <c r="J44" s="39">
        <v>2</v>
      </c>
    </row>
    <row r="45" spans="1:10" s="16" customFormat="1" x14ac:dyDescent="0.25">
      <c r="A45" s="139"/>
      <c r="B45" s="135"/>
      <c r="C45" s="149"/>
      <c r="D45" s="46">
        <v>2.2000000000000002</v>
      </c>
      <c r="E45" s="45" t="s">
        <v>368</v>
      </c>
      <c r="F45" s="39" t="s">
        <v>426</v>
      </c>
      <c r="G45" s="39" t="s">
        <v>426</v>
      </c>
      <c r="H45" s="62" t="s">
        <v>426</v>
      </c>
      <c r="I45" s="111" t="str">
        <f t="shared" si="1"/>
        <v>YES</v>
      </c>
      <c r="J45" s="39">
        <v>1</v>
      </c>
    </row>
    <row r="46" spans="1:10" s="16" customFormat="1" x14ac:dyDescent="0.25">
      <c r="A46" s="139"/>
      <c r="B46" s="134">
        <v>3</v>
      </c>
      <c r="C46" s="147" t="s">
        <v>392</v>
      </c>
      <c r="D46" s="46">
        <v>3.1</v>
      </c>
      <c r="E46" s="45" t="s">
        <v>369</v>
      </c>
      <c r="F46" s="39" t="s">
        <v>427</v>
      </c>
      <c r="G46" s="39" t="s">
        <v>426</v>
      </c>
      <c r="H46" s="62" t="s">
        <v>426</v>
      </c>
      <c r="I46" s="111" t="str">
        <f t="shared" si="1"/>
        <v>YES</v>
      </c>
      <c r="J46" s="39">
        <v>3</v>
      </c>
    </row>
    <row r="47" spans="1:10" s="16" customFormat="1" ht="30" x14ac:dyDescent="0.25">
      <c r="A47" s="139"/>
      <c r="B47" s="139"/>
      <c r="C47" s="148"/>
      <c r="D47" s="46">
        <v>3.2</v>
      </c>
      <c r="E47" s="45" t="s">
        <v>370</v>
      </c>
      <c r="F47" s="39" t="s">
        <v>426</v>
      </c>
      <c r="G47" s="39" t="s">
        <v>426</v>
      </c>
      <c r="H47" s="62" t="s">
        <v>426</v>
      </c>
      <c r="I47" s="111" t="str">
        <f t="shared" si="1"/>
        <v>YES</v>
      </c>
      <c r="J47" s="39">
        <v>2</v>
      </c>
    </row>
    <row r="48" spans="1:10" s="16" customFormat="1" ht="30" x14ac:dyDescent="0.25">
      <c r="A48" s="139"/>
      <c r="B48" s="139"/>
      <c r="C48" s="148"/>
      <c r="D48" s="46">
        <v>3.3</v>
      </c>
      <c r="E48" s="45" t="s">
        <v>371</v>
      </c>
      <c r="F48" s="39" t="s">
        <v>427</v>
      </c>
      <c r="G48" s="39" t="s">
        <v>426</v>
      </c>
      <c r="H48" s="62" t="s">
        <v>426</v>
      </c>
      <c r="I48" s="111" t="str">
        <f t="shared" si="1"/>
        <v>YES</v>
      </c>
      <c r="J48" s="39">
        <v>3</v>
      </c>
    </row>
    <row r="49" spans="1:10" s="16" customFormat="1" ht="30" x14ac:dyDescent="0.25">
      <c r="A49" s="135"/>
      <c r="B49" s="135"/>
      <c r="C49" s="149"/>
      <c r="D49" s="46">
        <v>3.4</v>
      </c>
      <c r="E49" s="45" t="s">
        <v>372</v>
      </c>
      <c r="F49" s="39" t="s">
        <v>427</v>
      </c>
      <c r="G49" s="39" t="s">
        <v>426</v>
      </c>
      <c r="H49" s="62" t="s">
        <v>426</v>
      </c>
      <c r="I49" s="111" t="str">
        <f t="shared" si="1"/>
        <v>YES</v>
      </c>
      <c r="J49" s="39">
        <v>2</v>
      </c>
    </row>
  </sheetData>
  <mergeCells count="39">
    <mergeCell ref="B46:B49"/>
    <mergeCell ref="C18:C19"/>
    <mergeCell ref="C20:C22"/>
    <mergeCell ref="C24:C25"/>
    <mergeCell ref="C44:C45"/>
    <mergeCell ref="C46:C49"/>
    <mergeCell ref="C26:C30"/>
    <mergeCell ref="C33:C34"/>
    <mergeCell ref="C35:C36"/>
    <mergeCell ref="C37:C38"/>
    <mergeCell ref="C39:C40"/>
    <mergeCell ref="C41:C43"/>
    <mergeCell ref="A1:J1"/>
    <mergeCell ref="B44:B45"/>
    <mergeCell ref="B18:B19"/>
    <mergeCell ref="B20:B22"/>
    <mergeCell ref="B24:B25"/>
    <mergeCell ref="B26:B30"/>
    <mergeCell ref="B31:B32"/>
    <mergeCell ref="B33:B34"/>
    <mergeCell ref="B35:B36"/>
    <mergeCell ref="B37:B38"/>
    <mergeCell ref="B39:B40"/>
    <mergeCell ref="B41:B43"/>
    <mergeCell ref="A16:A19"/>
    <mergeCell ref="A20:A40"/>
    <mergeCell ref="A41:A49"/>
    <mergeCell ref="C31:C32"/>
    <mergeCell ref="C12:C13"/>
    <mergeCell ref="C14:C15"/>
    <mergeCell ref="A3:A15"/>
    <mergeCell ref="C3:C5"/>
    <mergeCell ref="C6:C8"/>
    <mergeCell ref="C9:C11"/>
    <mergeCell ref="B14:B15"/>
    <mergeCell ref="B3:B5"/>
    <mergeCell ref="B6:B8"/>
    <mergeCell ref="B9:B11"/>
    <mergeCell ref="B12:B13"/>
  </mergeCells>
  <conditionalFormatting sqref="G4:H41 H42:H49 G42:G1048576 F6:F23 F35:F44 G2:I3 I4:I49">
    <cfRule type="cellIs" dxfId="40" priority="26" operator="equal">
      <formula>"NO"</formula>
    </cfRule>
    <cfRule type="cellIs" dxfId="39" priority="27" operator="equal">
      <formula>"YES"</formula>
    </cfRule>
  </conditionalFormatting>
  <conditionalFormatting sqref="F3:F5 F24:F25 F28 F30 F32">
    <cfRule type="cellIs" dxfId="38" priority="23" operator="equal">
      <formula>"NO"</formula>
    </cfRule>
    <cfRule type="cellIs" dxfId="37" priority="24" operator="equal">
      <formula>"YES"</formula>
    </cfRule>
  </conditionalFormatting>
  <conditionalFormatting sqref="F26">
    <cfRule type="cellIs" dxfId="36" priority="21" operator="equal">
      <formula>"NO"</formula>
    </cfRule>
    <cfRule type="cellIs" dxfId="35" priority="22" operator="equal">
      <formula>"YES"</formula>
    </cfRule>
  </conditionalFormatting>
  <conditionalFormatting sqref="F29">
    <cfRule type="cellIs" dxfId="34" priority="19" operator="equal">
      <formula>"NO"</formula>
    </cfRule>
    <cfRule type="cellIs" dxfId="33" priority="20" operator="equal">
      <formula>"YES"</formula>
    </cfRule>
  </conditionalFormatting>
  <conditionalFormatting sqref="F27">
    <cfRule type="cellIs" dxfId="32" priority="17" operator="equal">
      <formula>"NO"</formula>
    </cfRule>
    <cfRule type="cellIs" dxfId="31" priority="18" operator="equal">
      <formula>"YES"</formula>
    </cfRule>
  </conditionalFormatting>
  <conditionalFormatting sqref="F31">
    <cfRule type="cellIs" dxfId="30" priority="15" operator="equal">
      <formula>"NO"</formula>
    </cfRule>
    <cfRule type="cellIs" dxfId="29" priority="16" operator="equal">
      <formula>"YES"</formula>
    </cfRule>
  </conditionalFormatting>
  <conditionalFormatting sqref="F33">
    <cfRule type="cellIs" dxfId="28" priority="13" operator="equal">
      <formula>"NO"</formula>
    </cfRule>
    <cfRule type="cellIs" dxfId="27" priority="14" operator="equal">
      <formula>"YES"</formula>
    </cfRule>
  </conditionalFormatting>
  <conditionalFormatting sqref="F34">
    <cfRule type="cellIs" dxfId="26" priority="11" operator="equal">
      <formula>"NO"</formula>
    </cfRule>
    <cfRule type="cellIs" dxfId="25" priority="12" operator="equal">
      <formula>"YES"</formula>
    </cfRule>
  </conditionalFormatting>
  <conditionalFormatting sqref="F45">
    <cfRule type="cellIs" dxfId="24" priority="9" operator="equal">
      <formula>"NO"</formula>
    </cfRule>
    <cfRule type="cellIs" dxfId="23" priority="10" operator="equal">
      <formula>"YES"</formula>
    </cfRule>
  </conditionalFormatting>
  <conditionalFormatting sqref="F47">
    <cfRule type="cellIs" dxfId="22" priority="7" operator="equal">
      <formula>"NO"</formula>
    </cfRule>
    <cfRule type="cellIs" dxfId="21" priority="8" operator="equal">
      <formula>"YES"</formula>
    </cfRule>
  </conditionalFormatting>
  <conditionalFormatting sqref="F46">
    <cfRule type="cellIs" dxfId="20" priority="5" operator="equal">
      <formula>"NO"</formula>
    </cfRule>
    <cfRule type="cellIs" dxfId="19" priority="6" operator="equal">
      <formula>"YES"</formula>
    </cfRule>
  </conditionalFormatting>
  <conditionalFormatting sqref="F48">
    <cfRule type="cellIs" dxfId="18" priority="3" operator="equal">
      <formula>"NO"</formula>
    </cfRule>
    <cfRule type="cellIs" dxfId="17" priority="4" operator="equal">
      <formula>"YES"</formula>
    </cfRule>
  </conditionalFormatting>
  <conditionalFormatting sqref="F49">
    <cfRule type="cellIs" dxfId="16" priority="1" operator="equal">
      <formula>"NO"</formula>
    </cfRule>
    <cfRule type="cellIs" dxfId="15" priority="2" operator="equal">
      <formula>"YES"</formula>
    </cfRule>
  </conditionalFormatting>
  <dataValidations count="1">
    <dataValidation type="list" allowBlank="1" showInputMessage="1" showErrorMessage="1" sqref="F3:H49" xr:uid="{17E4F133-142C-4856-B0DA-65279F3A38EC}">
      <formula1>$L$3:$L$4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3595-FE89-496A-8AE9-6D8BBC7E3D78}">
  <sheetPr filterMode="1"/>
  <dimension ref="A1:L441"/>
  <sheetViews>
    <sheetView showGridLines="0" zoomScaleNormal="100" workbookViewId="0">
      <pane ySplit="2" topLeftCell="A18" activePane="bottomLeft" state="frozen"/>
      <selection pane="bottomLeft" activeCell="H10" sqref="H10"/>
    </sheetView>
  </sheetViews>
  <sheetFormatPr baseColWidth="10" defaultRowHeight="15" x14ac:dyDescent="0.25"/>
  <cols>
    <col min="1" max="1" width="8" style="34" customWidth="1"/>
    <col min="2" max="2" width="8.42578125" style="34" customWidth="1"/>
    <col min="3" max="3" width="10.85546875" style="34" customWidth="1"/>
    <col min="4" max="4" width="58.85546875" style="10" customWidth="1"/>
    <col min="5" max="5" width="16.5703125" style="35" customWidth="1"/>
    <col min="6" max="6" width="7.42578125" style="34" customWidth="1"/>
    <col min="7" max="7" width="7.140625" style="34" customWidth="1"/>
    <col min="8" max="8" width="10.7109375" style="34" customWidth="1"/>
    <col min="9" max="9" width="73.28515625" style="10" customWidth="1"/>
    <col min="10" max="10" width="4.85546875" style="60" customWidth="1"/>
    <col min="11" max="11" width="4.140625" style="10" customWidth="1"/>
    <col min="12" max="12" width="14.28515625" style="10" customWidth="1"/>
    <col min="13" max="16384" width="11.42578125" style="10"/>
  </cols>
  <sheetData>
    <row r="1" spans="1:12" ht="30" customHeight="1" x14ac:dyDescent="0.25">
      <c r="A1" s="151" t="s">
        <v>11</v>
      </c>
      <c r="B1" s="151"/>
      <c r="C1" s="151"/>
      <c r="D1" s="151"/>
      <c r="E1" s="37"/>
      <c r="F1" s="152" t="s">
        <v>12</v>
      </c>
      <c r="G1" s="153"/>
      <c r="H1" s="153"/>
      <c r="I1" s="153"/>
    </row>
    <row r="2" spans="1:12" ht="18" customHeight="1" x14ac:dyDescent="0.25">
      <c r="A2" s="54" t="s">
        <v>6</v>
      </c>
      <c r="B2" s="54" t="s">
        <v>7</v>
      </c>
      <c r="C2" s="54" t="s">
        <v>8</v>
      </c>
      <c r="D2" s="55" t="s">
        <v>9</v>
      </c>
      <c r="E2" s="56" t="s">
        <v>10</v>
      </c>
      <c r="F2" s="57" t="s">
        <v>7</v>
      </c>
      <c r="G2" s="57" t="s">
        <v>324</v>
      </c>
      <c r="H2" s="57" t="s">
        <v>411</v>
      </c>
      <c r="I2" s="58" t="s">
        <v>410</v>
      </c>
    </row>
    <row r="3" spans="1:12" x14ac:dyDescent="0.25">
      <c r="A3" s="40">
        <v>1</v>
      </c>
      <c r="B3" s="40" t="s">
        <v>73</v>
      </c>
      <c r="C3" s="40">
        <v>1.1000000000000001</v>
      </c>
      <c r="D3" s="36" t="s">
        <v>74</v>
      </c>
      <c r="E3" s="51" t="s">
        <v>396</v>
      </c>
      <c r="F3" s="40" t="s">
        <v>321</v>
      </c>
      <c r="G3" s="40">
        <v>1.1000000000000001</v>
      </c>
      <c r="H3" s="40"/>
      <c r="I3" s="36"/>
      <c r="L3" s="36" t="s">
        <v>396</v>
      </c>
    </row>
    <row r="4" spans="1:12" ht="45" x14ac:dyDescent="0.25">
      <c r="A4" s="40">
        <v>2</v>
      </c>
      <c r="B4" s="40" t="s">
        <v>73</v>
      </c>
      <c r="C4" s="40">
        <v>2.2999999999999998</v>
      </c>
      <c r="D4" s="36" t="s">
        <v>78</v>
      </c>
      <c r="E4" s="51" t="s">
        <v>396</v>
      </c>
      <c r="F4" s="40" t="s">
        <v>321</v>
      </c>
      <c r="G4" s="40">
        <v>1.1000000000000001</v>
      </c>
      <c r="H4" s="40"/>
      <c r="I4" s="36"/>
      <c r="L4" s="36" t="s">
        <v>394</v>
      </c>
    </row>
    <row r="5" spans="1:12" ht="18" customHeight="1" x14ac:dyDescent="0.25">
      <c r="A5" s="40">
        <v>3</v>
      </c>
      <c r="B5" s="40" t="s">
        <v>73</v>
      </c>
      <c r="C5" s="40">
        <v>3.2</v>
      </c>
      <c r="D5" s="36" t="s">
        <v>81</v>
      </c>
      <c r="E5" s="51" t="s">
        <v>396</v>
      </c>
      <c r="F5" s="40" t="s">
        <v>321</v>
      </c>
      <c r="G5" s="40">
        <v>1.1000000000000001</v>
      </c>
      <c r="H5" s="40"/>
      <c r="I5" s="36"/>
      <c r="L5" s="36" t="s">
        <v>412</v>
      </c>
    </row>
    <row r="6" spans="1:12" x14ac:dyDescent="0.25">
      <c r="A6" s="40">
        <v>1</v>
      </c>
      <c r="B6" s="40" t="s">
        <v>73</v>
      </c>
      <c r="C6" s="40">
        <v>1.1000000000000001</v>
      </c>
      <c r="D6" s="36" t="s">
        <v>74</v>
      </c>
      <c r="E6" s="51" t="s">
        <v>396</v>
      </c>
      <c r="F6" s="40" t="s">
        <v>321</v>
      </c>
      <c r="G6" s="40">
        <v>1.2</v>
      </c>
      <c r="H6" s="40"/>
      <c r="I6" s="36"/>
    </row>
    <row r="7" spans="1:12" ht="30" x14ac:dyDescent="0.25">
      <c r="A7" s="40">
        <v>3</v>
      </c>
      <c r="B7" s="40" t="s">
        <v>73</v>
      </c>
      <c r="C7" s="40">
        <v>2.4</v>
      </c>
      <c r="D7" s="36" t="s">
        <v>79</v>
      </c>
      <c r="E7" s="51" t="s">
        <v>396</v>
      </c>
      <c r="F7" s="40" t="s">
        <v>321</v>
      </c>
      <c r="G7" s="40">
        <v>1.2</v>
      </c>
      <c r="H7" s="40"/>
      <c r="I7" s="36"/>
    </row>
    <row r="8" spans="1:12" ht="45" x14ac:dyDescent="0.25">
      <c r="A8" s="40">
        <v>3</v>
      </c>
      <c r="B8" s="40" t="s">
        <v>73</v>
      </c>
      <c r="C8" s="40">
        <v>3.2</v>
      </c>
      <c r="D8" s="36" t="s">
        <v>81</v>
      </c>
      <c r="E8" s="51" t="s">
        <v>396</v>
      </c>
      <c r="F8" s="40" t="s">
        <v>321</v>
      </c>
      <c r="G8" s="40">
        <v>1.2</v>
      </c>
      <c r="H8" s="40"/>
      <c r="I8" s="36"/>
    </row>
    <row r="9" spans="1:12" ht="30" x14ac:dyDescent="0.25">
      <c r="A9" s="40">
        <v>2</v>
      </c>
      <c r="B9" s="40" t="s">
        <v>279</v>
      </c>
      <c r="C9" s="40">
        <v>2.1</v>
      </c>
      <c r="D9" s="36" t="s">
        <v>284</v>
      </c>
      <c r="E9" s="51" t="s">
        <v>396</v>
      </c>
      <c r="F9" s="40" t="s">
        <v>321</v>
      </c>
      <c r="G9" s="40">
        <v>1.3</v>
      </c>
      <c r="H9" s="40"/>
      <c r="I9" s="36"/>
    </row>
    <row r="10" spans="1:12" ht="30" x14ac:dyDescent="0.25">
      <c r="A10" s="40">
        <v>2</v>
      </c>
      <c r="B10" s="40" t="s">
        <v>279</v>
      </c>
      <c r="C10" s="40">
        <v>2.2000000000000002</v>
      </c>
      <c r="D10" s="36" t="s">
        <v>285</v>
      </c>
      <c r="E10" s="51" t="s">
        <v>396</v>
      </c>
      <c r="F10" s="40" t="s">
        <v>321</v>
      </c>
      <c r="G10" s="40">
        <v>1.3</v>
      </c>
      <c r="H10" s="40"/>
      <c r="I10" s="36"/>
    </row>
    <row r="11" spans="1:12" ht="30" x14ac:dyDescent="0.25">
      <c r="A11" s="40">
        <v>2</v>
      </c>
      <c r="B11" s="40" t="s">
        <v>25</v>
      </c>
      <c r="C11" s="40">
        <v>2.5</v>
      </c>
      <c r="D11" s="36" t="s">
        <v>31</v>
      </c>
      <c r="E11" s="51" t="s">
        <v>396</v>
      </c>
      <c r="F11" s="40" t="s">
        <v>337</v>
      </c>
      <c r="G11" s="40">
        <v>3.1</v>
      </c>
      <c r="H11" s="40"/>
      <c r="I11" s="36"/>
    </row>
    <row r="12" spans="1:12" x14ac:dyDescent="0.25">
      <c r="A12" s="40">
        <v>3</v>
      </c>
      <c r="B12" s="40" t="s">
        <v>292</v>
      </c>
      <c r="C12" s="40">
        <v>3.3</v>
      </c>
      <c r="D12" s="36" t="s">
        <v>299</v>
      </c>
      <c r="E12" s="51" t="s">
        <v>396</v>
      </c>
      <c r="F12" s="40" t="s">
        <v>342</v>
      </c>
      <c r="G12" s="40">
        <v>4.0999999999999996</v>
      </c>
      <c r="H12" s="40"/>
      <c r="I12" s="36"/>
    </row>
    <row r="13" spans="1:12" x14ac:dyDescent="0.25">
      <c r="A13" s="40">
        <v>3</v>
      </c>
      <c r="B13" s="40" t="s">
        <v>292</v>
      </c>
      <c r="C13" s="40">
        <v>3.4</v>
      </c>
      <c r="D13" s="36" t="s">
        <v>300</v>
      </c>
      <c r="E13" s="51" t="s">
        <v>396</v>
      </c>
      <c r="F13" s="40" t="s">
        <v>342</v>
      </c>
      <c r="G13" s="40">
        <v>4.0999999999999996</v>
      </c>
      <c r="H13" s="40"/>
      <c r="I13" s="36"/>
    </row>
    <row r="14" spans="1:12" x14ac:dyDescent="0.25">
      <c r="A14" s="40">
        <v>3</v>
      </c>
      <c r="B14" s="40" t="s">
        <v>292</v>
      </c>
      <c r="C14" s="40">
        <v>3.3</v>
      </c>
      <c r="D14" s="36" t="s">
        <v>299</v>
      </c>
      <c r="E14" s="51" t="s">
        <v>396</v>
      </c>
      <c r="F14" s="40" t="s">
        <v>342</v>
      </c>
      <c r="G14" s="40">
        <v>4.4000000000000004</v>
      </c>
      <c r="H14" s="40"/>
      <c r="I14" s="36"/>
    </row>
    <row r="15" spans="1:12" ht="30" x14ac:dyDescent="0.25">
      <c r="A15" s="40">
        <v>2</v>
      </c>
      <c r="B15" s="40" t="s">
        <v>305</v>
      </c>
      <c r="C15" s="40">
        <v>2.2000000000000002</v>
      </c>
      <c r="D15" s="36" t="s">
        <v>309</v>
      </c>
      <c r="E15" s="51" t="s">
        <v>396</v>
      </c>
      <c r="F15" s="40" t="s">
        <v>342</v>
      </c>
      <c r="G15" s="40">
        <v>7.1</v>
      </c>
      <c r="H15" s="40"/>
      <c r="I15" s="36"/>
    </row>
    <row r="16" spans="1:12" ht="30" x14ac:dyDescent="0.25">
      <c r="A16" s="40">
        <v>2</v>
      </c>
      <c r="B16" s="40" t="s">
        <v>305</v>
      </c>
      <c r="C16" s="40">
        <v>2.2999999999999998</v>
      </c>
      <c r="D16" s="36" t="s">
        <v>310</v>
      </c>
      <c r="E16" s="51" t="s">
        <v>396</v>
      </c>
      <c r="F16" s="40" t="s">
        <v>342</v>
      </c>
      <c r="G16" s="40">
        <v>7.1</v>
      </c>
      <c r="H16" s="40"/>
      <c r="I16" s="36"/>
    </row>
    <row r="17" spans="1:9" ht="30" x14ac:dyDescent="0.25">
      <c r="A17" s="40">
        <v>3</v>
      </c>
      <c r="B17" s="40" t="s">
        <v>305</v>
      </c>
      <c r="C17" s="40">
        <v>3.1</v>
      </c>
      <c r="D17" s="36" t="s">
        <v>311</v>
      </c>
      <c r="E17" s="51" t="s">
        <v>396</v>
      </c>
      <c r="F17" s="40" t="s">
        <v>342</v>
      </c>
      <c r="G17" s="40">
        <v>7.1</v>
      </c>
      <c r="H17" s="40"/>
      <c r="I17" s="36"/>
    </row>
    <row r="18" spans="1:9" ht="30" x14ac:dyDescent="0.25">
      <c r="A18" s="40">
        <v>2</v>
      </c>
      <c r="B18" s="40" t="s">
        <v>176</v>
      </c>
      <c r="C18" s="40">
        <v>2.2999999999999998</v>
      </c>
      <c r="D18" s="36" t="s">
        <v>180</v>
      </c>
      <c r="E18" s="51" t="s">
        <v>396</v>
      </c>
      <c r="F18" s="40" t="s">
        <v>342</v>
      </c>
      <c r="G18" s="40">
        <v>7.2</v>
      </c>
      <c r="H18" s="40"/>
      <c r="I18" s="36"/>
    </row>
    <row r="19" spans="1:9" ht="30" x14ac:dyDescent="0.25">
      <c r="A19" s="40">
        <v>2</v>
      </c>
      <c r="B19" s="39" t="s">
        <v>305</v>
      </c>
      <c r="C19" s="39">
        <v>2.1</v>
      </c>
      <c r="D19" s="36" t="s">
        <v>308</v>
      </c>
      <c r="E19" s="51" t="s">
        <v>396</v>
      </c>
      <c r="F19" s="40" t="s">
        <v>342</v>
      </c>
      <c r="G19" s="40">
        <v>8.1</v>
      </c>
      <c r="H19" s="40"/>
      <c r="I19" s="36"/>
    </row>
    <row r="20" spans="1:9" ht="30" x14ac:dyDescent="0.25">
      <c r="A20" s="40">
        <v>3</v>
      </c>
      <c r="B20" s="40" t="s">
        <v>305</v>
      </c>
      <c r="C20" s="40">
        <v>3.1</v>
      </c>
      <c r="D20" s="36" t="s">
        <v>311</v>
      </c>
      <c r="E20" s="51" t="s">
        <v>396</v>
      </c>
      <c r="F20" s="40" t="s">
        <v>342</v>
      </c>
      <c r="G20" s="40">
        <v>8.1</v>
      </c>
      <c r="H20" s="40"/>
      <c r="I20" s="36"/>
    </row>
    <row r="21" spans="1:9" ht="30" x14ac:dyDescent="0.25">
      <c r="A21" s="40">
        <v>2</v>
      </c>
      <c r="B21" s="40" t="s">
        <v>176</v>
      </c>
      <c r="C21" s="40">
        <v>2.2999999999999998</v>
      </c>
      <c r="D21" s="36" t="s">
        <v>180</v>
      </c>
      <c r="E21" s="51" t="s">
        <v>396</v>
      </c>
      <c r="F21" s="40" t="s">
        <v>342</v>
      </c>
      <c r="G21" s="40">
        <v>8.1999999999999993</v>
      </c>
      <c r="H21" s="40"/>
      <c r="I21" s="36"/>
    </row>
    <row r="22" spans="1:9" x14ac:dyDescent="0.25">
      <c r="A22" s="40">
        <v>1</v>
      </c>
      <c r="B22" s="40" t="s">
        <v>144</v>
      </c>
      <c r="C22" s="40">
        <v>1.1000000000000001</v>
      </c>
      <c r="D22" s="36" t="s">
        <v>145</v>
      </c>
      <c r="E22" s="51" t="s">
        <v>396</v>
      </c>
      <c r="F22" s="40" t="s">
        <v>363</v>
      </c>
      <c r="G22" s="40">
        <v>1.1000000000000001</v>
      </c>
      <c r="H22" s="40"/>
      <c r="I22" s="36"/>
    </row>
    <row r="23" spans="1:9" ht="30" x14ac:dyDescent="0.25">
      <c r="A23" s="39">
        <v>2</v>
      </c>
      <c r="B23" s="39" t="s">
        <v>144</v>
      </c>
      <c r="C23" s="39">
        <v>2.2000000000000002</v>
      </c>
      <c r="D23" s="36" t="s">
        <v>148</v>
      </c>
      <c r="E23" s="51" t="s">
        <v>396</v>
      </c>
      <c r="F23" s="40" t="s">
        <v>363</v>
      </c>
      <c r="G23" s="40">
        <v>1.2</v>
      </c>
      <c r="H23" s="40"/>
      <c r="I23" s="36"/>
    </row>
    <row r="24" spans="1:9" ht="30" x14ac:dyDescent="0.25">
      <c r="A24" s="40">
        <v>2</v>
      </c>
      <c r="B24" s="40" t="s">
        <v>176</v>
      </c>
      <c r="C24" s="40">
        <v>2.2999999999999998</v>
      </c>
      <c r="D24" s="36" t="s">
        <v>180</v>
      </c>
      <c r="E24" s="51" t="s">
        <v>396</v>
      </c>
      <c r="F24" s="40" t="s">
        <v>363</v>
      </c>
      <c r="G24" s="40">
        <v>1.2</v>
      </c>
      <c r="H24" s="40"/>
      <c r="I24" s="36"/>
    </row>
    <row r="25" spans="1:9" ht="30" x14ac:dyDescent="0.25">
      <c r="A25" s="40">
        <v>2</v>
      </c>
      <c r="B25" s="40" t="s">
        <v>305</v>
      </c>
      <c r="C25" s="40">
        <v>2.1</v>
      </c>
      <c r="D25" s="36" t="s">
        <v>308</v>
      </c>
      <c r="E25" s="51" t="s">
        <v>396</v>
      </c>
      <c r="F25" s="40" t="s">
        <v>363</v>
      </c>
      <c r="G25" s="40">
        <v>1.2</v>
      </c>
      <c r="H25" s="40"/>
      <c r="I25" s="36"/>
    </row>
    <row r="26" spans="1:9" ht="30" x14ac:dyDescent="0.25">
      <c r="A26" s="40">
        <v>2</v>
      </c>
      <c r="B26" s="40" t="s">
        <v>305</v>
      </c>
      <c r="C26" s="40">
        <v>2.2000000000000002</v>
      </c>
      <c r="D26" s="36" t="s">
        <v>309</v>
      </c>
      <c r="E26" s="51" t="s">
        <v>396</v>
      </c>
      <c r="F26" s="40" t="s">
        <v>363</v>
      </c>
      <c r="G26" s="40">
        <v>1.2</v>
      </c>
      <c r="H26" s="40"/>
      <c r="I26" s="36"/>
    </row>
    <row r="27" spans="1:9" ht="18" customHeight="1" x14ac:dyDescent="0.25">
      <c r="A27" s="40">
        <v>2</v>
      </c>
      <c r="B27" s="40" t="s">
        <v>305</v>
      </c>
      <c r="C27" s="40">
        <v>2.2999999999999998</v>
      </c>
      <c r="D27" s="36" t="s">
        <v>310</v>
      </c>
      <c r="E27" s="51" t="s">
        <v>396</v>
      </c>
      <c r="F27" s="40" t="s">
        <v>363</v>
      </c>
      <c r="G27" s="40">
        <v>1.2</v>
      </c>
      <c r="H27" s="40"/>
      <c r="I27" s="36"/>
    </row>
    <row r="28" spans="1:9" ht="30" x14ac:dyDescent="0.25">
      <c r="A28" s="40">
        <v>3</v>
      </c>
      <c r="B28" s="40" t="s">
        <v>305</v>
      </c>
      <c r="C28" s="40">
        <v>3.1</v>
      </c>
      <c r="D28" s="36" t="s">
        <v>311</v>
      </c>
      <c r="E28" s="51" t="s">
        <v>396</v>
      </c>
      <c r="F28" s="40" t="s">
        <v>363</v>
      </c>
      <c r="G28" s="40">
        <v>1.2</v>
      </c>
      <c r="H28" s="40"/>
      <c r="I28" s="36"/>
    </row>
    <row r="29" spans="1:9" ht="30" x14ac:dyDescent="0.25">
      <c r="A29" s="40">
        <v>2</v>
      </c>
      <c r="B29" s="40" t="s">
        <v>114</v>
      </c>
      <c r="C29" s="40">
        <v>2.1</v>
      </c>
      <c r="D29" s="36" t="s">
        <v>116</v>
      </c>
      <c r="E29" s="51" t="s">
        <v>396</v>
      </c>
      <c r="F29" s="40" t="s">
        <v>363</v>
      </c>
      <c r="G29" s="40">
        <v>1.3</v>
      </c>
      <c r="H29" s="40"/>
      <c r="I29" s="36"/>
    </row>
    <row r="30" spans="1:9" ht="45" x14ac:dyDescent="0.25">
      <c r="A30" s="40">
        <v>3</v>
      </c>
      <c r="B30" s="40" t="s">
        <v>114</v>
      </c>
      <c r="C30" s="40">
        <v>3.1</v>
      </c>
      <c r="D30" s="36" t="s">
        <v>119</v>
      </c>
      <c r="E30" s="51" t="s">
        <v>396</v>
      </c>
      <c r="F30" s="40" t="s">
        <v>363</v>
      </c>
      <c r="G30" s="40">
        <v>1.3</v>
      </c>
      <c r="H30" s="40"/>
      <c r="I30" s="36"/>
    </row>
    <row r="31" spans="1:9" ht="30" x14ac:dyDescent="0.25">
      <c r="A31" s="40">
        <v>1</v>
      </c>
      <c r="B31" s="40" t="s">
        <v>144</v>
      </c>
      <c r="C31" s="40">
        <v>1.2</v>
      </c>
      <c r="D31" s="36" t="s">
        <v>146</v>
      </c>
      <c r="E31" s="51" t="s">
        <v>396</v>
      </c>
      <c r="F31" s="40" t="s">
        <v>363</v>
      </c>
      <c r="G31" s="40">
        <v>2.2000000000000002</v>
      </c>
      <c r="H31" s="40"/>
      <c r="I31" s="36"/>
    </row>
    <row r="32" spans="1:9" x14ac:dyDescent="0.25">
      <c r="A32" s="52">
        <v>2</v>
      </c>
      <c r="B32" s="40" t="s">
        <v>13</v>
      </c>
      <c r="C32" s="40">
        <v>2.2000000000000002</v>
      </c>
      <c r="D32" s="36" t="s">
        <v>16</v>
      </c>
      <c r="E32" s="51" t="s">
        <v>396</v>
      </c>
      <c r="F32" s="40" t="s">
        <v>363</v>
      </c>
      <c r="G32" s="40">
        <v>3.2</v>
      </c>
      <c r="H32" s="40"/>
      <c r="I32" s="36"/>
    </row>
    <row r="33" spans="1:9" ht="30" x14ac:dyDescent="0.25">
      <c r="A33" s="40">
        <v>3</v>
      </c>
      <c r="B33" s="40" t="s">
        <v>114</v>
      </c>
      <c r="C33" s="40">
        <v>3.2</v>
      </c>
      <c r="D33" s="36" t="s">
        <v>120</v>
      </c>
      <c r="E33" s="51" t="s">
        <v>396</v>
      </c>
      <c r="F33" s="40" t="s">
        <v>363</v>
      </c>
      <c r="G33" s="40">
        <v>3.2</v>
      </c>
      <c r="H33" s="40"/>
      <c r="I33" s="36"/>
    </row>
    <row r="34" spans="1:9" ht="30" hidden="1" x14ac:dyDescent="0.25">
      <c r="A34" s="40">
        <v>2</v>
      </c>
      <c r="B34" s="40" t="s">
        <v>25</v>
      </c>
      <c r="C34" s="40">
        <v>2.4</v>
      </c>
      <c r="D34" s="36" t="s">
        <v>30</v>
      </c>
      <c r="E34" s="51" t="s">
        <v>394</v>
      </c>
      <c r="F34" s="40" t="s">
        <v>337</v>
      </c>
      <c r="G34" s="40">
        <v>1.1000000000000001</v>
      </c>
      <c r="H34" s="40" t="s">
        <v>434</v>
      </c>
      <c r="I34" s="36"/>
    </row>
    <row r="35" spans="1:9" ht="30" hidden="1" x14ac:dyDescent="0.25">
      <c r="A35" s="40">
        <v>2</v>
      </c>
      <c r="B35" s="40" t="s">
        <v>25</v>
      </c>
      <c r="C35" s="40">
        <v>2.5</v>
      </c>
      <c r="D35" s="36" t="s">
        <v>31</v>
      </c>
      <c r="E35" s="51" t="s">
        <v>394</v>
      </c>
      <c r="F35" s="40" t="s">
        <v>337</v>
      </c>
      <c r="G35" s="40">
        <v>1.1000000000000001</v>
      </c>
      <c r="H35" s="40" t="s">
        <v>434</v>
      </c>
      <c r="I35" s="36"/>
    </row>
    <row r="36" spans="1:9" hidden="1" x14ac:dyDescent="0.25">
      <c r="A36" s="40">
        <v>1</v>
      </c>
      <c r="B36" s="40" t="s">
        <v>40</v>
      </c>
      <c r="C36" s="40">
        <v>1.2</v>
      </c>
      <c r="D36" s="36" t="s">
        <v>42</v>
      </c>
      <c r="E36" s="51" t="s">
        <v>394</v>
      </c>
      <c r="F36" s="40" t="s">
        <v>337</v>
      </c>
      <c r="G36" s="40">
        <v>1.1000000000000001</v>
      </c>
      <c r="H36" s="40">
        <v>3</v>
      </c>
      <c r="I36" s="36"/>
    </row>
    <row r="37" spans="1:9" ht="30" hidden="1" x14ac:dyDescent="0.25">
      <c r="A37" s="40">
        <v>3</v>
      </c>
      <c r="B37" s="40" t="s">
        <v>40</v>
      </c>
      <c r="C37" s="40">
        <v>3.1</v>
      </c>
      <c r="D37" s="36" t="s">
        <v>45</v>
      </c>
      <c r="E37" s="51" t="s">
        <v>394</v>
      </c>
      <c r="F37" s="40" t="s">
        <v>342</v>
      </c>
      <c r="G37" s="40">
        <v>1.1000000000000001</v>
      </c>
      <c r="H37" s="40">
        <v>4</v>
      </c>
      <c r="I37" s="36"/>
    </row>
    <row r="38" spans="1:9" ht="30" hidden="1" x14ac:dyDescent="0.25">
      <c r="A38" s="40">
        <v>2</v>
      </c>
      <c r="B38" s="40" t="s">
        <v>73</v>
      </c>
      <c r="C38" s="40">
        <v>2.1</v>
      </c>
      <c r="D38" s="36" t="s">
        <v>76</v>
      </c>
      <c r="E38" s="51" t="s">
        <v>394</v>
      </c>
      <c r="F38" s="40" t="s">
        <v>321</v>
      </c>
      <c r="G38" s="40">
        <v>1.1000000000000001</v>
      </c>
      <c r="H38" s="40" t="s">
        <v>436</v>
      </c>
      <c r="I38" s="36"/>
    </row>
    <row r="39" spans="1:9" ht="30" hidden="1" x14ac:dyDescent="0.25">
      <c r="A39" s="40">
        <v>2</v>
      </c>
      <c r="B39" s="40" t="s">
        <v>73</v>
      </c>
      <c r="C39" s="40">
        <v>2.2000000000000002</v>
      </c>
      <c r="D39" s="36" t="s">
        <v>77</v>
      </c>
      <c r="E39" s="51" t="s">
        <v>394</v>
      </c>
      <c r="F39" s="40" t="s">
        <v>321</v>
      </c>
      <c r="G39" s="40">
        <v>1.1000000000000001</v>
      </c>
      <c r="H39" s="40" t="s">
        <v>437</v>
      </c>
      <c r="I39" s="36"/>
    </row>
    <row r="40" spans="1:9" ht="30" hidden="1" x14ac:dyDescent="0.25">
      <c r="A40" s="40">
        <v>3</v>
      </c>
      <c r="B40" s="40" t="s">
        <v>73</v>
      </c>
      <c r="C40" s="40">
        <v>3.1</v>
      </c>
      <c r="D40" s="36" t="s">
        <v>80</v>
      </c>
      <c r="E40" s="51" t="s">
        <v>394</v>
      </c>
      <c r="F40" s="40" t="s">
        <v>321</v>
      </c>
      <c r="G40" s="40">
        <v>1.1000000000000001</v>
      </c>
      <c r="H40" s="40" t="s">
        <v>435</v>
      </c>
      <c r="I40" s="36"/>
    </row>
    <row r="41" spans="1:9" ht="30" hidden="1" x14ac:dyDescent="0.25">
      <c r="A41" s="40">
        <v>3</v>
      </c>
      <c r="B41" s="40" t="s">
        <v>73</v>
      </c>
      <c r="C41" s="40">
        <v>3.1</v>
      </c>
      <c r="D41" s="36" t="s">
        <v>80</v>
      </c>
      <c r="E41" s="51" t="s">
        <v>394</v>
      </c>
      <c r="F41" s="40" t="s">
        <v>342</v>
      </c>
      <c r="G41" s="40">
        <v>1.1000000000000001</v>
      </c>
      <c r="H41" s="40" t="s">
        <v>437</v>
      </c>
      <c r="I41" s="36"/>
    </row>
    <row r="42" spans="1:9" ht="30" hidden="1" x14ac:dyDescent="0.25">
      <c r="A42" s="40">
        <v>2</v>
      </c>
      <c r="B42" s="40" t="s">
        <v>144</v>
      </c>
      <c r="C42" s="40">
        <v>2.2000000000000002</v>
      </c>
      <c r="D42" s="36" t="s">
        <v>148</v>
      </c>
      <c r="E42" s="51" t="s">
        <v>394</v>
      </c>
      <c r="F42" s="40" t="s">
        <v>342</v>
      </c>
      <c r="G42" s="40">
        <v>1.1000000000000001</v>
      </c>
      <c r="H42" s="40" t="s">
        <v>436</v>
      </c>
      <c r="I42" s="36"/>
    </row>
    <row r="43" spans="1:9" ht="75" hidden="1" x14ac:dyDescent="0.25">
      <c r="A43" s="40">
        <v>4</v>
      </c>
      <c r="B43" s="40" t="s">
        <v>144</v>
      </c>
      <c r="C43" s="40">
        <v>4.0999999999999996</v>
      </c>
      <c r="D43" s="36" t="s">
        <v>154</v>
      </c>
      <c r="E43" s="51" t="s">
        <v>394</v>
      </c>
      <c r="F43" s="40" t="s">
        <v>363</v>
      </c>
      <c r="G43" s="40">
        <v>1.1000000000000001</v>
      </c>
      <c r="H43" s="40">
        <v>2</v>
      </c>
      <c r="I43" s="36"/>
    </row>
    <row r="44" spans="1:9" hidden="1" x14ac:dyDescent="0.25">
      <c r="A44" s="39">
        <v>2</v>
      </c>
      <c r="B44" s="39" t="s">
        <v>166</v>
      </c>
      <c r="C44" s="39">
        <v>2.2000000000000002</v>
      </c>
      <c r="D44" s="53" t="s">
        <v>169</v>
      </c>
      <c r="E44" s="51" t="s">
        <v>394</v>
      </c>
      <c r="F44" s="40" t="s">
        <v>342</v>
      </c>
      <c r="G44" s="40">
        <v>1.1000000000000001</v>
      </c>
      <c r="H44" s="40">
        <v>1</v>
      </c>
      <c r="I44" s="36"/>
    </row>
    <row r="45" spans="1:9" ht="30" hidden="1" x14ac:dyDescent="0.25">
      <c r="A45" s="40">
        <v>3</v>
      </c>
      <c r="B45" s="40" t="s">
        <v>166</v>
      </c>
      <c r="C45" s="40">
        <v>3.1</v>
      </c>
      <c r="D45" s="36" t="s">
        <v>170</v>
      </c>
      <c r="E45" s="51" t="s">
        <v>394</v>
      </c>
      <c r="F45" s="40" t="s">
        <v>342</v>
      </c>
      <c r="G45" s="40">
        <v>1.1000000000000001</v>
      </c>
      <c r="H45" s="40">
        <v>1</v>
      </c>
      <c r="I45" s="36"/>
    </row>
    <row r="46" spans="1:9" ht="30" hidden="1" x14ac:dyDescent="0.25">
      <c r="A46" s="40">
        <v>3</v>
      </c>
      <c r="B46" s="40" t="s">
        <v>199</v>
      </c>
      <c r="C46" s="40">
        <v>3.4</v>
      </c>
      <c r="D46" s="36" t="s">
        <v>207</v>
      </c>
      <c r="E46" s="51" t="s">
        <v>394</v>
      </c>
      <c r="F46" s="40" t="s">
        <v>321</v>
      </c>
      <c r="G46" s="40">
        <v>1.1000000000000001</v>
      </c>
      <c r="H46" s="40" t="s">
        <v>435</v>
      </c>
      <c r="I46" s="36" t="s">
        <v>414</v>
      </c>
    </row>
    <row r="47" spans="1:9" hidden="1" x14ac:dyDescent="0.25">
      <c r="A47" s="40">
        <v>1</v>
      </c>
      <c r="B47" s="40" t="s">
        <v>176</v>
      </c>
      <c r="C47" s="40">
        <v>1.1000000000000001</v>
      </c>
      <c r="D47" s="36" t="s">
        <v>177</v>
      </c>
      <c r="E47" s="51" t="s">
        <v>394</v>
      </c>
      <c r="F47" s="40" t="s">
        <v>337</v>
      </c>
      <c r="G47" s="40">
        <v>1.1000000000000001</v>
      </c>
      <c r="H47" s="40">
        <v>4</v>
      </c>
      <c r="I47" s="36"/>
    </row>
    <row r="48" spans="1:9" hidden="1" x14ac:dyDescent="0.25">
      <c r="A48" s="40">
        <v>1</v>
      </c>
      <c r="B48" s="40" t="s">
        <v>176</v>
      </c>
      <c r="C48" s="40">
        <v>1.1000000000000001</v>
      </c>
      <c r="D48" s="36" t="s">
        <v>177</v>
      </c>
      <c r="E48" s="51" t="s">
        <v>394</v>
      </c>
      <c r="F48" s="40" t="s">
        <v>363</v>
      </c>
      <c r="G48" s="40">
        <v>1.1000000000000001</v>
      </c>
      <c r="H48" s="40">
        <v>1</v>
      </c>
      <c r="I48" s="36"/>
    </row>
    <row r="49" spans="1:9" ht="30" hidden="1" x14ac:dyDescent="0.25">
      <c r="A49" s="40">
        <v>2</v>
      </c>
      <c r="B49" s="40" t="s">
        <v>176</v>
      </c>
      <c r="C49" s="40">
        <v>2.2999999999999998</v>
      </c>
      <c r="D49" s="36" t="s">
        <v>180</v>
      </c>
      <c r="E49" s="51" t="s">
        <v>394</v>
      </c>
      <c r="F49" s="40" t="s">
        <v>337</v>
      </c>
      <c r="G49" s="40">
        <v>1.1000000000000001</v>
      </c>
      <c r="H49" s="40">
        <v>4</v>
      </c>
      <c r="I49" s="36"/>
    </row>
    <row r="50" spans="1:9" ht="30" hidden="1" x14ac:dyDescent="0.25">
      <c r="A50" s="40">
        <v>2</v>
      </c>
      <c r="B50" s="40" t="s">
        <v>176</v>
      </c>
      <c r="C50" s="40">
        <v>2.2999999999999998</v>
      </c>
      <c r="D50" s="36" t="s">
        <v>180</v>
      </c>
      <c r="E50" s="51" t="s">
        <v>394</v>
      </c>
      <c r="F50" s="40" t="s">
        <v>363</v>
      </c>
      <c r="G50" s="40">
        <v>1.1000000000000001</v>
      </c>
      <c r="H50" s="40">
        <v>1</v>
      </c>
      <c r="I50" s="36"/>
    </row>
    <row r="51" spans="1:9" hidden="1" x14ac:dyDescent="0.25">
      <c r="A51" s="40">
        <v>3</v>
      </c>
      <c r="B51" s="40" t="s">
        <v>241</v>
      </c>
      <c r="C51" s="40">
        <v>3.6</v>
      </c>
      <c r="D51" s="36" t="s">
        <v>253</v>
      </c>
      <c r="E51" s="51" t="s">
        <v>394</v>
      </c>
      <c r="F51" s="40" t="s">
        <v>321</v>
      </c>
      <c r="G51" s="40">
        <v>1.1000000000000001</v>
      </c>
      <c r="H51" s="40">
        <v>4</v>
      </c>
      <c r="I51" s="36" t="s">
        <v>486</v>
      </c>
    </row>
    <row r="52" spans="1:9" ht="30" hidden="1" x14ac:dyDescent="0.25">
      <c r="A52" s="40">
        <v>1</v>
      </c>
      <c r="B52" s="40" t="s">
        <v>255</v>
      </c>
      <c r="C52" s="40">
        <v>1.1000000000000001</v>
      </c>
      <c r="D52" s="36" t="s">
        <v>256</v>
      </c>
      <c r="E52" s="51" t="s">
        <v>394</v>
      </c>
      <c r="F52" s="40" t="s">
        <v>342</v>
      </c>
      <c r="G52" s="40">
        <v>1.1000000000000001</v>
      </c>
      <c r="H52" s="40">
        <v>2</v>
      </c>
      <c r="I52" s="36"/>
    </row>
    <row r="53" spans="1:9" hidden="1" x14ac:dyDescent="0.25">
      <c r="A53" s="40">
        <v>3</v>
      </c>
      <c r="B53" s="40" t="s">
        <v>255</v>
      </c>
      <c r="C53" s="40">
        <v>3.1</v>
      </c>
      <c r="D53" s="36" t="s">
        <v>259</v>
      </c>
      <c r="E53" s="51" t="s">
        <v>394</v>
      </c>
      <c r="F53" s="40" t="s">
        <v>342</v>
      </c>
      <c r="G53" s="40">
        <v>1.1000000000000001</v>
      </c>
      <c r="H53" s="40">
        <v>4</v>
      </c>
      <c r="I53" s="36"/>
    </row>
    <row r="54" spans="1:9" hidden="1" x14ac:dyDescent="0.25">
      <c r="A54" s="40">
        <v>2</v>
      </c>
      <c r="B54" s="40" t="s">
        <v>292</v>
      </c>
      <c r="C54" s="40">
        <v>2.2000000000000002</v>
      </c>
      <c r="D54" s="36" t="s">
        <v>295</v>
      </c>
      <c r="E54" s="51" t="s">
        <v>394</v>
      </c>
      <c r="F54" s="40" t="s">
        <v>363</v>
      </c>
      <c r="G54" s="40">
        <v>1.1000000000000001</v>
      </c>
      <c r="H54" s="40">
        <v>3</v>
      </c>
      <c r="I54" s="36"/>
    </row>
    <row r="55" spans="1:9" ht="45" hidden="1" x14ac:dyDescent="0.25">
      <c r="A55" s="40">
        <v>1</v>
      </c>
      <c r="B55" s="40" t="s">
        <v>305</v>
      </c>
      <c r="C55" s="40">
        <v>1.2</v>
      </c>
      <c r="D55" s="36" t="s">
        <v>307</v>
      </c>
      <c r="E55" s="51" t="s">
        <v>394</v>
      </c>
      <c r="F55" s="40" t="s">
        <v>337</v>
      </c>
      <c r="G55" s="40">
        <v>1.1000000000000001</v>
      </c>
      <c r="H55" s="40" t="s">
        <v>453</v>
      </c>
      <c r="I55" s="36"/>
    </row>
    <row r="56" spans="1:9" ht="30" hidden="1" x14ac:dyDescent="0.25">
      <c r="A56" s="40">
        <v>2</v>
      </c>
      <c r="B56" s="40" t="s">
        <v>25</v>
      </c>
      <c r="C56" s="40">
        <v>2.1</v>
      </c>
      <c r="D56" s="36" t="s">
        <v>28</v>
      </c>
      <c r="E56" s="51" t="s">
        <v>394</v>
      </c>
      <c r="F56" s="40" t="s">
        <v>321</v>
      </c>
      <c r="G56" s="40">
        <v>1.2</v>
      </c>
      <c r="H56" s="40">
        <v>4</v>
      </c>
      <c r="I56" s="36" t="s">
        <v>489</v>
      </c>
    </row>
    <row r="57" spans="1:9" hidden="1" x14ac:dyDescent="0.25">
      <c r="A57" s="40">
        <v>1</v>
      </c>
      <c r="B57" s="40" t="s">
        <v>55</v>
      </c>
      <c r="C57" s="40">
        <v>1.2</v>
      </c>
      <c r="D57" s="36" t="s">
        <v>57</v>
      </c>
      <c r="E57" s="51" t="s">
        <v>394</v>
      </c>
      <c r="F57" s="40" t="s">
        <v>342</v>
      </c>
      <c r="G57" s="40">
        <v>1.2</v>
      </c>
      <c r="H57" s="40">
        <v>2</v>
      </c>
      <c r="I57" s="36"/>
    </row>
    <row r="58" spans="1:9" ht="30" hidden="1" x14ac:dyDescent="0.25">
      <c r="A58" s="40">
        <v>2</v>
      </c>
      <c r="B58" s="40" t="s">
        <v>40</v>
      </c>
      <c r="C58" s="40">
        <v>2.1</v>
      </c>
      <c r="D58" s="36" t="s">
        <v>43</v>
      </c>
      <c r="E58" s="51" t="s">
        <v>394</v>
      </c>
      <c r="F58" s="40" t="s">
        <v>342</v>
      </c>
      <c r="G58" s="40">
        <v>1.2</v>
      </c>
      <c r="H58" s="40">
        <v>2</v>
      </c>
      <c r="I58" s="36"/>
    </row>
    <row r="59" spans="1:9" ht="30" hidden="1" x14ac:dyDescent="0.25">
      <c r="A59" s="40">
        <v>2</v>
      </c>
      <c r="B59" s="40" t="s">
        <v>73</v>
      </c>
      <c r="C59" s="40">
        <v>2.1</v>
      </c>
      <c r="D59" s="36" t="s">
        <v>76</v>
      </c>
      <c r="E59" s="51" t="s">
        <v>394</v>
      </c>
      <c r="F59" s="40" t="s">
        <v>321</v>
      </c>
      <c r="G59" s="40">
        <v>1.2</v>
      </c>
      <c r="H59" s="40">
        <v>6</v>
      </c>
      <c r="I59" s="36" t="s">
        <v>417</v>
      </c>
    </row>
    <row r="60" spans="1:9" ht="30" hidden="1" x14ac:dyDescent="0.25">
      <c r="A60" s="40">
        <v>2</v>
      </c>
      <c r="B60" s="40" t="s">
        <v>73</v>
      </c>
      <c r="C60" s="40">
        <v>2.1</v>
      </c>
      <c r="D60" s="36" t="s">
        <v>76</v>
      </c>
      <c r="E60" s="51" t="s">
        <v>394</v>
      </c>
      <c r="F60" s="40" t="s">
        <v>342</v>
      </c>
      <c r="G60" s="40">
        <v>1.2</v>
      </c>
      <c r="H60" s="40">
        <v>3</v>
      </c>
      <c r="I60" s="36"/>
    </row>
    <row r="61" spans="1:9" ht="30" hidden="1" x14ac:dyDescent="0.25">
      <c r="A61" s="40">
        <v>3</v>
      </c>
      <c r="B61" s="40" t="s">
        <v>73</v>
      </c>
      <c r="C61" s="40">
        <v>3.1</v>
      </c>
      <c r="D61" s="36" t="s">
        <v>80</v>
      </c>
      <c r="E61" s="51" t="s">
        <v>394</v>
      </c>
      <c r="F61" s="40" t="s">
        <v>321</v>
      </c>
      <c r="G61" s="40">
        <v>1.2</v>
      </c>
      <c r="H61" s="40" t="s">
        <v>438</v>
      </c>
      <c r="I61" s="36" t="s">
        <v>418</v>
      </c>
    </row>
    <row r="62" spans="1:9" ht="60" hidden="1" x14ac:dyDescent="0.25">
      <c r="A62" s="40">
        <v>2</v>
      </c>
      <c r="B62" s="40" t="s">
        <v>97</v>
      </c>
      <c r="C62" s="40">
        <v>2.1</v>
      </c>
      <c r="D62" s="36" t="s">
        <v>99</v>
      </c>
      <c r="E62" s="51" t="s">
        <v>394</v>
      </c>
      <c r="F62" s="40" t="s">
        <v>342</v>
      </c>
      <c r="G62" s="40">
        <v>1.2</v>
      </c>
      <c r="H62" s="40" t="s">
        <v>437</v>
      </c>
      <c r="I62" s="36"/>
    </row>
    <row r="63" spans="1:9" ht="45" hidden="1" x14ac:dyDescent="0.25">
      <c r="A63" s="40">
        <v>3</v>
      </c>
      <c r="B63" s="40" t="s">
        <v>114</v>
      </c>
      <c r="C63" s="40">
        <v>3.1</v>
      </c>
      <c r="D63" s="36" t="s">
        <v>119</v>
      </c>
      <c r="E63" s="51" t="s">
        <v>394</v>
      </c>
      <c r="F63" s="40" t="s">
        <v>342</v>
      </c>
      <c r="G63" s="40">
        <v>1.2</v>
      </c>
      <c r="H63" s="40">
        <v>2</v>
      </c>
      <c r="I63" s="36"/>
    </row>
    <row r="64" spans="1:9" hidden="1" x14ac:dyDescent="0.25">
      <c r="A64" s="40">
        <v>3</v>
      </c>
      <c r="B64" s="40" t="s">
        <v>155</v>
      </c>
      <c r="C64" s="40">
        <v>3.3</v>
      </c>
      <c r="D64" s="36" t="s">
        <v>164</v>
      </c>
      <c r="E64" s="51" t="s">
        <v>394</v>
      </c>
      <c r="F64" s="40" t="s">
        <v>342</v>
      </c>
      <c r="G64" s="40">
        <v>1.2</v>
      </c>
      <c r="H64" s="40">
        <v>3</v>
      </c>
      <c r="I64" s="36" t="s">
        <v>530</v>
      </c>
    </row>
    <row r="65" spans="1:9" ht="30" hidden="1" x14ac:dyDescent="0.25">
      <c r="A65" s="40">
        <v>2</v>
      </c>
      <c r="B65" s="40" t="s">
        <v>144</v>
      </c>
      <c r="C65" s="40">
        <v>2.1</v>
      </c>
      <c r="D65" s="36" t="s">
        <v>147</v>
      </c>
      <c r="E65" s="51" t="s">
        <v>394</v>
      </c>
      <c r="F65" s="40" t="s">
        <v>363</v>
      </c>
      <c r="G65" s="40">
        <v>1.2</v>
      </c>
      <c r="H65" s="40">
        <v>1</v>
      </c>
      <c r="I65" s="36"/>
    </row>
    <row r="66" spans="1:9" ht="45" hidden="1" x14ac:dyDescent="0.25">
      <c r="A66" s="40">
        <v>3</v>
      </c>
      <c r="B66" s="40" t="s">
        <v>144</v>
      </c>
      <c r="C66" s="40">
        <v>3.2</v>
      </c>
      <c r="D66" s="36" t="s">
        <v>152</v>
      </c>
      <c r="E66" s="51" t="s">
        <v>394</v>
      </c>
      <c r="F66" s="40" t="s">
        <v>363</v>
      </c>
      <c r="G66" s="40">
        <v>1.2</v>
      </c>
      <c r="H66" s="40">
        <v>1</v>
      </c>
      <c r="I66" s="36"/>
    </row>
    <row r="67" spans="1:9" ht="30" hidden="1" x14ac:dyDescent="0.25">
      <c r="A67" s="40">
        <v>2</v>
      </c>
      <c r="B67" s="40" t="s">
        <v>183</v>
      </c>
      <c r="C67" s="40">
        <v>2.1</v>
      </c>
      <c r="D67" s="36" t="s">
        <v>186</v>
      </c>
      <c r="E67" s="51" t="s">
        <v>394</v>
      </c>
      <c r="F67" s="40" t="s">
        <v>321</v>
      </c>
      <c r="G67" s="40">
        <v>1.2</v>
      </c>
      <c r="H67" s="40">
        <v>5</v>
      </c>
      <c r="I67" s="36"/>
    </row>
    <row r="68" spans="1:9" ht="30" hidden="1" x14ac:dyDescent="0.25">
      <c r="A68" s="40">
        <v>1</v>
      </c>
      <c r="B68" s="40" t="s">
        <v>255</v>
      </c>
      <c r="C68" s="40">
        <v>1.1000000000000001</v>
      </c>
      <c r="D68" s="36" t="s">
        <v>256</v>
      </c>
      <c r="E68" s="51" t="s">
        <v>394</v>
      </c>
      <c r="F68" s="40" t="s">
        <v>321</v>
      </c>
      <c r="G68" s="40">
        <v>1.2</v>
      </c>
      <c r="H68" s="40">
        <v>3</v>
      </c>
      <c r="I68" s="36" t="s">
        <v>415</v>
      </c>
    </row>
    <row r="69" spans="1:9" hidden="1" x14ac:dyDescent="0.25">
      <c r="A69" s="40"/>
      <c r="B69" s="40" t="s">
        <v>255</v>
      </c>
      <c r="C69" s="40">
        <v>2.1</v>
      </c>
      <c r="D69" s="36" t="s">
        <v>257</v>
      </c>
      <c r="E69" s="51" t="s">
        <v>394</v>
      </c>
      <c r="F69" s="40" t="s">
        <v>321</v>
      </c>
      <c r="G69" s="40">
        <v>1.2</v>
      </c>
      <c r="H69" s="40">
        <v>3</v>
      </c>
      <c r="I69" s="36" t="s">
        <v>488</v>
      </c>
    </row>
    <row r="70" spans="1:9" ht="30" hidden="1" x14ac:dyDescent="0.25">
      <c r="A70" s="40">
        <v>2</v>
      </c>
      <c r="B70" s="40" t="s">
        <v>255</v>
      </c>
      <c r="C70" s="40">
        <v>2.2000000000000002</v>
      </c>
      <c r="D70" s="36" t="s">
        <v>258</v>
      </c>
      <c r="E70" s="51" t="s">
        <v>394</v>
      </c>
      <c r="F70" s="40" t="s">
        <v>342</v>
      </c>
      <c r="G70" s="40">
        <v>1.2</v>
      </c>
      <c r="H70" s="40">
        <v>1</v>
      </c>
      <c r="I70" s="36"/>
    </row>
    <row r="71" spans="1:9" ht="30" hidden="1" x14ac:dyDescent="0.25">
      <c r="A71" s="40">
        <v>3</v>
      </c>
      <c r="B71" s="40" t="s">
        <v>255</v>
      </c>
      <c r="C71" s="40">
        <v>3.3</v>
      </c>
      <c r="D71" s="36" t="s">
        <v>261</v>
      </c>
      <c r="E71" s="51" t="s">
        <v>394</v>
      </c>
      <c r="F71" s="40" t="s">
        <v>342</v>
      </c>
      <c r="G71" s="40">
        <v>1.2</v>
      </c>
      <c r="H71" s="40">
        <v>1</v>
      </c>
      <c r="I71" s="36"/>
    </row>
    <row r="72" spans="1:9" ht="30" hidden="1" x14ac:dyDescent="0.25">
      <c r="A72" s="40">
        <v>3</v>
      </c>
      <c r="B72" s="40" t="s">
        <v>255</v>
      </c>
      <c r="C72" s="40">
        <v>3.4</v>
      </c>
      <c r="D72" s="36" t="s">
        <v>262</v>
      </c>
      <c r="E72" s="51" t="s">
        <v>394</v>
      </c>
      <c r="F72" s="40" t="s">
        <v>342</v>
      </c>
      <c r="G72" s="40">
        <v>1.2</v>
      </c>
      <c r="H72" s="40">
        <v>1</v>
      </c>
      <c r="I72" s="36"/>
    </row>
    <row r="73" spans="1:9" ht="30" hidden="1" x14ac:dyDescent="0.25">
      <c r="A73" s="40">
        <v>3</v>
      </c>
      <c r="B73" s="40" t="s">
        <v>255</v>
      </c>
      <c r="C73" s="40">
        <v>3.5</v>
      </c>
      <c r="D73" s="36" t="s">
        <v>263</v>
      </c>
      <c r="E73" s="51" t="s">
        <v>394</v>
      </c>
      <c r="F73" s="40" t="s">
        <v>342</v>
      </c>
      <c r="G73" s="40">
        <v>1.2</v>
      </c>
      <c r="H73" s="40">
        <v>2</v>
      </c>
      <c r="I73" s="36"/>
    </row>
    <row r="74" spans="1:9" ht="30" hidden="1" x14ac:dyDescent="0.25">
      <c r="A74" s="40">
        <v>3</v>
      </c>
      <c r="B74" s="40" t="s">
        <v>292</v>
      </c>
      <c r="C74" s="40">
        <v>3.5</v>
      </c>
      <c r="D74" s="36" t="s">
        <v>301</v>
      </c>
      <c r="E74" s="51" t="s">
        <v>394</v>
      </c>
      <c r="F74" s="40" t="s">
        <v>363</v>
      </c>
      <c r="G74" s="40">
        <v>1.2</v>
      </c>
      <c r="H74" s="40" t="s">
        <v>434</v>
      </c>
      <c r="I74" s="36"/>
    </row>
    <row r="75" spans="1:9" ht="30" hidden="1" x14ac:dyDescent="0.25">
      <c r="A75" s="40">
        <v>2</v>
      </c>
      <c r="B75" s="40" t="s">
        <v>25</v>
      </c>
      <c r="C75" s="40">
        <v>2.2000000000000002</v>
      </c>
      <c r="D75" s="36" t="s">
        <v>27</v>
      </c>
      <c r="E75" s="51" t="s">
        <v>394</v>
      </c>
      <c r="F75" s="40" t="s">
        <v>342</v>
      </c>
      <c r="G75" s="40">
        <v>1.3</v>
      </c>
      <c r="H75" s="40">
        <v>1</v>
      </c>
      <c r="I75" s="36"/>
    </row>
    <row r="76" spans="1:9" ht="30" hidden="1" x14ac:dyDescent="0.25">
      <c r="A76" s="40">
        <v>3</v>
      </c>
      <c r="B76" s="40" t="s">
        <v>73</v>
      </c>
      <c r="C76" s="40">
        <v>2.4</v>
      </c>
      <c r="D76" s="36" t="s">
        <v>79</v>
      </c>
      <c r="E76" s="51" t="s">
        <v>394</v>
      </c>
      <c r="F76" s="40" t="s">
        <v>342</v>
      </c>
      <c r="G76" s="40">
        <v>1.3</v>
      </c>
      <c r="H76" s="40">
        <v>2</v>
      </c>
      <c r="I76" s="36"/>
    </row>
    <row r="77" spans="1:9" ht="18" hidden="1" customHeight="1" x14ac:dyDescent="0.25">
      <c r="A77" s="40">
        <v>3</v>
      </c>
      <c r="B77" s="40" t="s">
        <v>73</v>
      </c>
      <c r="C77" s="40">
        <v>3.1</v>
      </c>
      <c r="D77" s="36" t="s">
        <v>80</v>
      </c>
      <c r="E77" s="51" t="s">
        <v>394</v>
      </c>
      <c r="F77" s="40" t="s">
        <v>321</v>
      </c>
      <c r="G77" s="40">
        <v>1.3</v>
      </c>
      <c r="H77" s="40">
        <v>5</v>
      </c>
      <c r="I77" s="36" t="s">
        <v>419</v>
      </c>
    </row>
    <row r="78" spans="1:9" ht="30" hidden="1" x14ac:dyDescent="0.25">
      <c r="A78" s="40">
        <v>3</v>
      </c>
      <c r="B78" s="40" t="s">
        <v>73</v>
      </c>
      <c r="C78" s="40">
        <v>3.1</v>
      </c>
      <c r="D78" s="36" t="s">
        <v>80</v>
      </c>
      <c r="E78" s="51" t="s">
        <v>394</v>
      </c>
      <c r="F78" s="40" t="s">
        <v>342</v>
      </c>
      <c r="G78" s="40">
        <v>1.3</v>
      </c>
      <c r="H78" s="40" t="s">
        <v>437</v>
      </c>
      <c r="I78" s="36"/>
    </row>
    <row r="79" spans="1:9" ht="30" hidden="1" x14ac:dyDescent="0.25">
      <c r="A79" s="39">
        <v>3</v>
      </c>
      <c r="B79" s="39" t="s">
        <v>73</v>
      </c>
      <c r="C79" s="39">
        <v>3.1</v>
      </c>
      <c r="D79" s="36" t="s">
        <v>80</v>
      </c>
      <c r="E79" s="51" t="s">
        <v>394</v>
      </c>
      <c r="F79" s="40" t="s">
        <v>363</v>
      </c>
      <c r="G79" s="40">
        <v>1.3</v>
      </c>
      <c r="H79" s="40">
        <v>4</v>
      </c>
      <c r="I79" s="36" t="s">
        <v>527</v>
      </c>
    </row>
    <row r="80" spans="1:9" ht="60" hidden="1" x14ac:dyDescent="0.25">
      <c r="A80" s="40">
        <v>2</v>
      </c>
      <c r="B80" s="40" t="s">
        <v>97</v>
      </c>
      <c r="C80" s="40">
        <v>2.2999999999999998</v>
      </c>
      <c r="D80" s="36" t="s">
        <v>101</v>
      </c>
      <c r="E80" s="51" t="s">
        <v>394</v>
      </c>
      <c r="F80" s="40" t="s">
        <v>363</v>
      </c>
      <c r="G80" s="40">
        <v>1.3</v>
      </c>
      <c r="H80" s="40" t="s">
        <v>437</v>
      </c>
      <c r="I80" s="36"/>
    </row>
    <row r="81" spans="1:9" ht="30" hidden="1" x14ac:dyDescent="0.25">
      <c r="A81" s="39">
        <v>2</v>
      </c>
      <c r="B81" s="39" t="s">
        <v>144</v>
      </c>
      <c r="C81" s="39">
        <v>2.1</v>
      </c>
      <c r="D81" s="36" t="s">
        <v>147</v>
      </c>
      <c r="E81" s="51" t="s">
        <v>394</v>
      </c>
      <c r="F81" s="40" t="s">
        <v>363</v>
      </c>
      <c r="G81" s="40">
        <v>1.3</v>
      </c>
      <c r="H81" s="40" t="s">
        <v>434</v>
      </c>
      <c r="I81" s="36"/>
    </row>
    <row r="82" spans="1:9" ht="30" hidden="1" x14ac:dyDescent="0.25">
      <c r="A82" s="40">
        <v>3</v>
      </c>
      <c r="B82" s="40" t="s">
        <v>279</v>
      </c>
      <c r="C82" s="40">
        <v>3.1</v>
      </c>
      <c r="D82" s="36" t="s">
        <v>289</v>
      </c>
      <c r="E82" s="51" t="s">
        <v>394</v>
      </c>
      <c r="F82" s="40" t="s">
        <v>321</v>
      </c>
      <c r="G82" s="40">
        <v>1.3</v>
      </c>
      <c r="H82" s="40" t="s">
        <v>439</v>
      </c>
      <c r="I82" s="36" t="s">
        <v>420</v>
      </c>
    </row>
    <row r="83" spans="1:9" ht="30" hidden="1" x14ac:dyDescent="0.25">
      <c r="A83" s="40">
        <v>2</v>
      </c>
      <c r="B83" s="40" t="s">
        <v>264</v>
      </c>
      <c r="C83" s="40">
        <v>2.1</v>
      </c>
      <c r="D83" s="36" t="s">
        <v>266</v>
      </c>
      <c r="E83" s="51" t="s">
        <v>394</v>
      </c>
      <c r="F83" s="40" t="s">
        <v>321</v>
      </c>
      <c r="G83" s="40">
        <v>1.3</v>
      </c>
      <c r="H83" s="40" t="s">
        <v>434</v>
      </c>
      <c r="I83" s="36" t="s">
        <v>421</v>
      </c>
    </row>
    <row r="84" spans="1:9" hidden="1" x14ac:dyDescent="0.25">
      <c r="A84" s="40">
        <v>3</v>
      </c>
      <c r="B84" s="40" t="s">
        <v>292</v>
      </c>
      <c r="C84" s="40">
        <v>3.1</v>
      </c>
      <c r="D84" s="36" t="s">
        <v>297</v>
      </c>
      <c r="E84" s="51" t="s">
        <v>394</v>
      </c>
      <c r="F84" s="40" t="s">
        <v>342</v>
      </c>
      <c r="G84" s="40">
        <v>1.3</v>
      </c>
      <c r="H84" s="40">
        <v>2</v>
      </c>
      <c r="I84" s="36"/>
    </row>
    <row r="85" spans="1:9" ht="30" hidden="1" x14ac:dyDescent="0.25">
      <c r="A85" s="40">
        <v>3</v>
      </c>
      <c r="B85" s="40" t="s">
        <v>292</v>
      </c>
      <c r="C85" s="40">
        <v>3.6</v>
      </c>
      <c r="D85" s="36" t="s">
        <v>302</v>
      </c>
      <c r="E85" s="51" t="s">
        <v>394</v>
      </c>
      <c r="F85" s="40" t="s">
        <v>342</v>
      </c>
      <c r="G85" s="40">
        <v>1.3</v>
      </c>
      <c r="H85" s="40">
        <v>3</v>
      </c>
      <c r="I85" s="36"/>
    </row>
    <row r="86" spans="1:9" ht="30" hidden="1" x14ac:dyDescent="0.25">
      <c r="A86" s="40">
        <v>2</v>
      </c>
      <c r="B86" s="40" t="s">
        <v>33</v>
      </c>
      <c r="C86" s="40">
        <v>2.2999999999999998</v>
      </c>
      <c r="D86" s="36" t="s">
        <v>36</v>
      </c>
      <c r="E86" s="51" t="s">
        <v>394</v>
      </c>
      <c r="F86" s="40" t="s">
        <v>321</v>
      </c>
      <c r="G86" s="40">
        <v>2.1</v>
      </c>
      <c r="H86" s="40">
        <v>6</v>
      </c>
      <c r="I86" s="36"/>
    </row>
    <row r="87" spans="1:9" ht="30" hidden="1" x14ac:dyDescent="0.25">
      <c r="A87" s="40">
        <v>3</v>
      </c>
      <c r="B87" s="40" t="s">
        <v>73</v>
      </c>
      <c r="C87" s="40">
        <v>3.1</v>
      </c>
      <c r="D87" s="36" t="s">
        <v>80</v>
      </c>
      <c r="E87" s="51" t="s">
        <v>394</v>
      </c>
      <c r="F87" s="40" t="s">
        <v>321</v>
      </c>
      <c r="G87" s="40">
        <v>2.1</v>
      </c>
      <c r="H87" s="40" t="s">
        <v>440</v>
      </c>
      <c r="I87" s="36"/>
    </row>
    <row r="88" spans="1:9" ht="30" hidden="1" x14ac:dyDescent="0.25">
      <c r="A88" s="40">
        <v>3</v>
      </c>
      <c r="B88" s="40" t="s">
        <v>73</v>
      </c>
      <c r="C88" s="40">
        <v>3.1</v>
      </c>
      <c r="D88" s="36" t="s">
        <v>80</v>
      </c>
      <c r="E88" s="51" t="s">
        <v>394</v>
      </c>
      <c r="F88" s="40" t="s">
        <v>321</v>
      </c>
      <c r="G88" s="40">
        <v>2.1</v>
      </c>
      <c r="H88" s="40" t="s">
        <v>436</v>
      </c>
      <c r="I88" s="36"/>
    </row>
    <row r="89" spans="1:9" ht="45" hidden="1" x14ac:dyDescent="0.25">
      <c r="A89" s="40">
        <v>2</v>
      </c>
      <c r="B89" s="40" t="s">
        <v>97</v>
      </c>
      <c r="C89" s="40">
        <v>2.2000000000000002</v>
      </c>
      <c r="D89" s="36" t="s">
        <v>100</v>
      </c>
      <c r="E89" s="51" t="s">
        <v>394</v>
      </c>
      <c r="F89" s="40" t="s">
        <v>321</v>
      </c>
      <c r="G89" s="40">
        <v>2.1</v>
      </c>
      <c r="H89" s="40" t="s">
        <v>439</v>
      </c>
      <c r="I89" s="36" t="s">
        <v>425</v>
      </c>
    </row>
    <row r="90" spans="1:9" ht="30" hidden="1" x14ac:dyDescent="0.25">
      <c r="A90" s="40">
        <v>3</v>
      </c>
      <c r="B90" s="40" t="s">
        <v>114</v>
      </c>
      <c r="C90" s="40">
        <v>3.2</v>
      </c>
      <c r="D90" s="36" t="s">
        <v>120</v>
      </c>
      <c r="E90" s="51" t="s">
        <v>394</v>
      </c>
      <c r="F90" s="40" t="s">
        <v>363</v>
      </c>
      <c r="G90" s="40">
        <v>2.1</v>
      </c>
      <c r="H90" s="40">
        <v>1</v>
      </c>
      <c r="I90" s="36"/>
    </row>
    <row r="91" spans="1:9" hidden="1" x14ac:dyDescent="0.25">
      <c r="A91" s="39">
        <v>1</v>
      </c>
      <c r="B91" s="39" t="s">
        <v>144</v>
      </c>
      <c r="C91" s="39">
        <v>1.1000000000000001</v>
      </c>
      <c r="D91" s="36" t="s">
        <v>145</v>
      </c>
      <c r="E91" s="51" t="s">
        <v>394</v>
      </c>
      <c r="F91" s="40" t="s">
        <v>363</v>
      </c>
      <c r="G91" s="40">
        <v>2.1</v>
      </c>
      <c r="H91" s="40">
        <v>1</v>
      </c>
      <c r="I91" s="36"/>
    </row>
    <row r="92" spans="1:9" ht="30" hidden="1" x14ac:dyDescent="0.25">
      <c r="A92" s="40">
        <v>2</v>
      </c>
      <c r="B92" s="40" t="s">
        <v>144</v>
      </c>
      <c r="C92" s="40">
        <v>2.2000000000000002</v>
      </c>
      <c r="D92" s="36" t="s">
        <v>148</v>
      </c>
      <c r="E92" s="51" t="s">
        <v>394</v>
      </c>
      <c r="F92" s="40" t="s">
        <v>363</v>
      </c>
      <c r="G92" s="40">
        <v>2.1</v>
      </c>
      <c r="H92" s="40">
        <v>1</v>
      </c>
      <c r="I92" s="36"/>
    </row>
    <row r="93" spans="1:9" ht="30" hidden="1" x14ac:dyDescent="0.25">
      <c r="A93" s="40">
        <v>2</v>
      </c>
      <c r="B93" s="40" t="s">
        <v>144</v>
      </c>
      <c r="C93" s="40">
        <v>2.2000000000000002</v>
      </c>
      <c r="D93" s="36" t="s">
        <v>148</v>
      </c>
      <c r="E93" s="51" t="s">
        <v>394</v>
      </c>
      <c r="F93" s="40" t="s">
        <v>363</v>
      </c>
      <c r="G93" s="40">
        <v>2.1</v>
      </c>
      <c r="H93" s="40">
        <v>2</v>
      </c>
      <c r="I93" s="36"/>
    </row>
    <row r="94" spans="1:9" ht="30" hidden="1" x14ac:dyDescent="0.25">
      <c r="A94" s="40">
        <v>3</v>
      </c>
      <c r="B94" s="40" t="s">
        <v>166</v>
      </c>
      <c r="C94" s="40">
        <v>3.2</v>
      </c>
      <c r="D94" s="36" t="s">
        <v>171</v>
      </c>
      <c r="E94" s="51" t="s">
        <v>394</v>
      </c>
      <c r="F94" s="40" t="s">
        <v>321</v>
      </c>
      <c r="G94" s="40">
        <v>2.1</v>
      </c>
      <c r="H94" s="40" t="s">
        <v>494</v>
      </c>
      <c r="I94" s="36"/>
    </row>
    <row r="95" spans="1:9" ht="30" hidden="1" x14ac:dyDescent="0.25">
      <c r="A95" s="40">
        <v>2</v>
      </c>
      <c r="B95" s="40" t="s">
        <v>183</v>
      </c>
      <c r="C95" s="40">
        <v>2.2000000000000002</v>
      </c>
      <c r="D95" s="36" t="s">
        <v>187</v>
      </c>
      <c r="E95" s="51" t="s">
        <v>394</v>
      </c>
      <c r="F95" s="40" t="s">
        <v>321</v>
      </c>
      <c r="G95" s="40">
        <v>2.1</v>
      </c>
      <c r="H95" s="40" t="s">
        <v>442</v>
      </c>
      <c r="I95" s="36"/>
    </row>
    <row r="96" spans="1:9" hidden="1" x14ac:dyDescent="0.25">
      <c r="A96" s="40">
        <v>1</v>
      </c>
      <c r="B96" s="40" t="s">
        <v>223</v>
      </c>
      <c r="C96" s="40">
        <v>1.1000000000000001</v>
      </c>
      <c r="D96" s="36" t="s">
        <v>406</v>
      </c>
      <c r="E96" s="51" t="s">
        <v>394</v>
      </c>
      <c r="F96" s="40" t="s">
        <v>342</v>
      </c>
      <c r="G96" s="40">
        <v>2.1</v>
      </c>
      <c r="H96" s="40" t="s">
        <v>461</v>
      </c>
      <c r="I96" s="36"/>
    </row>
    <row r="97" spans="1:9" ht="45" hidden="1" x14ac:dyDescent="0.25">
      <c r="A97" s="40">
        <v>2</v>
      </c>
      <c r="B97" s="40" t="s">
        <v>223</v>
      </c>
      <c r="C97" s="40">
        <v>2.2000000000000002</v>
      </c>
      <c r="D97" s="36" t="s">
        <v>408</v>
      </c>
      <c r="E97" s="51" t="s">
        <v>394</v>
      </c>
      <c r="F97" s="40" t="s">
        <v>342</v>
      </c>
      <c r="G97" s="40">
        <v>2.1</v>
      </c>
      <c r="H97" s="40">
        <v>1</v>
      </c>
      <c r="I97" s="36"/>
    </row>
    <row r="98" spans="1:9" hidden="1" x14ac:dyDescent="0.25">
      <c r="A98" s="40">
        <v>2</v>
      </c>
      <c r="B98" s="40" t="s">
        <v>176</v>
      </c>
      <c r="C98" s="40">
        <v>1.1000000000000001</v>
      </c>
      <c r="D98" s="36" t="s">
        <v>177</v>
      </c>
      <c r="E98" s="51" t="s">
        <v>394</v>
      </c>
      <c r="F98" s="40" t="s">
        <v>342</v>
      </c>
      <c r="G98" s="40">
        <v>2.1</v>
      </c>
      <c r="H98" s="40">
        <v>4</v>
      </c>
      <c r="I98" s="36"/>
    </row>
    <row r="99" spans="1:9" ht="30" hidden="1" x14ac:dyDescent="0.25">
      <c r="A99" s="40">
        <v>2</v>
      </c>
      <c r="B99" s="40" t="s">
        <v>176</v>
      </c>
      <c r="C99" s="40">
        <v>2.1</v>
      </c>
      <c r="D99" s="36" t="s">
        <v>407</v>
      </c>
      <c r="E99" s="51" t="s">
        <v>394</v>
      </c>
      <c r="F99" s="40" t="s">
        <v>342</v>
      </c>
      <c r="G99" s="40">
        <v>2.1</v>
      </c>
      <c r="H99" s="40" t="s">
        <v>437</v>
      </c>
      <c r="I99" s="36"/>
    </row>
    <row r="100" spans="1:9" ht="30" hidden="1" x14ac:dyDescent="0.25">
      <c r="A100" s="40">
        <v>2</v>
      </c>
      <c r="B100" s="40" t="s">
        <v>176</v>
      </c>
      <c r="C100" s="40">
        <v>2.2999999999999998</v>
      </c>
      <c r="D100" s="36" t="s">
        <v>180</v>
      </c>
      <c r="E100" s="51" t="s">
        <v>394</v>
      </c>
      <c r="F100" s="40" t="s">
        <v>342</v>
      </c>
      <c r="G100" s="40">
        <v>2.1</v>
      </c>
      <c r="H100" s="40" t="s">
        <v>437</v>
      </c>
      <c r="I100" s="36"/>
    </row>
    <row r="101" spans="1:9" hidden="1" x14ac:dyDescent="0.25">
      <c r="A101" s="40">
        <v>2</v>
      </c>
      <c r="B101" s="40" t="s">
        <v>176</v>
      </c>
      <c r="C101" s="40">
        <v>2.4</v>
      </c>
      <c r="D101" s="36" t="s">
        <v>181</v>
      </c>
      <c r="E101" s="51" t="s">
        <v>394</v>
      </c>
      <c r="F101" s="40" t="s">
        <v>342</v>
      </c>
      <c r="G101" s="40">
        <v>2.1</v>
      </c>
      <c r="H101" s="40">
        <v>4</v>
      </c>
      <c r="I101" s="36"/>
    </row>
    <row r="102" spans="1:9" hidden="1" x14ac:dyDescent="0.25">
      <c r="A102" s="40">
        <v>2</v>
      </c>
      <c r="B102" s="40" t="s">
        <v>255</v>
      </c>
      <c r="C102" s="40">
        <v>2.1</v>
      </c>
      <c r="D102" s="36" t="s">
        <v>257</v>
      </c>
      <c r="E102" s="51" t="s">
        <v>394</v>
      </c>
      <c r="F102" s="40" t="s">
        <v>363</v>
      </c>
      <c r="G102" s="40">
        <v>2.1</v>
      </c>
      <c r="H102" s="40">
        <v>2</v>
      </c>
      <c r="I102" s="36"/>
    </row>
    <row r="103" spans="1:9" ht="30" hidden="1" x14ac:dyDescent="0.25">
      <c r="A103" s="40">
        <v>3</v>
      </c>
      <c r="B103" s="40" t="s">
        <v>255</v>
      </c>
      <c r="C103" s="40">
        <v>3.3</v>
      </c>
      <c r="D103" s="36" t="s">
        <v>261</v>
      </c>
      <c r="E103" s="51" t="s">
        <v>394</v>
      </c>
      <c r="F103" s="40" t="s">
        <v>342</v>
      </c>
      <c r="G103" s="40">
        <v>2.1</v>
      </c>
      <c r="H103" s="40" t="s">
        <v>470</v>
      </c>
      <c r="I103" s="36"/>
    </row>
    <row r="104" spans="1:9" ht="30" hidden="1" x14ac:dyDescent="0.25">
      <c r="A104" s="40">
        <v>3</v>
      </c>
      <c r="B104" s="40" t="s">
        <v>255</v>
      </c>
      <c r="C104" s="40">
        <v>3.4</v>
      </c>
      <c r="D104" s="36" t="s">
        <v>262</v>
      </c>
      <c r="E104" s="51" t="s">
        <v>394</v>
      </c>
      <c r="F104" s="40" t="s">
        <v>363</v>
      </c>
      <c r="G104" s="40">
        <v>2.1</v>
      </c>
      <c r="H104" s="40">
        <v>2</v>
      </c>
      <c r="I104" s="36"/>
    </row>
    <row r="105" spans="1:9" hidden="1" x14ac:dyDescent="0.25">
      <c r="A105" s="40">
        <v>2</v>
      </c>
      <c r="B105" s="40" t="s">
        <v>292</v>
      </c>
      <c r="C105" s="40">
        <v>2.2999999999999998</v>
      </c>
      <c r="D105" s="36" t="s">
        <v>296</v>
      </c>
      <c r="E105" s="51" t="s">
        <v>394</v>
      </c>
      <c r="F105" s="40" t="s">
        <v>342</v>
      </c>
      <c r="G105" s="40">
        <v>2.1</v>
      </c>
      <c r="H105" s="40">
        <v>6</v>
      </c>
      <c r="I105" s="36" t="s">
        <v>471</v>
      </c>
    </row>
    <row r="106" spans="1:9" ht="30" hidden="1" x14ac:dyDescent="0.25">
      <c r="A106" s="40">
        <v>2</v>
      </c>
      <c r="B106" s="40" t="s">
        <v>305</v>
      </c>
      <c r="C106" s="40">
        <v>2.1</v>
      </c>
      <c r="D106" s="36" t="s">
        <v>308</v>
      </c>
      <c r="E106" s="51" t="s">
        <v>394</v>
      </c>
      <c r="F106" s="40" t="s">
        <v>337</v>
      </c>
      <c r="G106" s="40">
        <v>2.1</v>
      </c>
      <c r="H106" s="40">
        <v>3</v>
      </c>
      <c r="I106" s="36" t="s">
        <v>448</v>
      </c>
    </row>
    <row r="107" spans="1:9" ht="30" hidden="1" x14ac:dyDescent="0.25">
      <c r="A107" s="40">
        <v>2</v>
      </c>
      <c r="B107" s="40" t="s">
        <v>305</v>
      </c>
      <c r="C107" s="40">
        <v>2.2000000000000002</v>
      </c>
      <c r="D107" s="36" t="s">
        <v>309</v>
      </c>
      <c r="E107" s="51" t="s">
        <v>394</v>
      </c>
      <c r="F107" s="40" t="s">
        <v>337</v>
      </c>
      <c r="G107" s="40">
        <v>2.1</v>
      </c>
      <c r="H107" s="40" t="s">
        <v>436</v>
      </c>
      <c r="I107" s="36" t="s">
        <v>446</v>
      </c>
    </row>
    <row r="108" spans="1:9" ht="30" hidden="1" x14ac:dyDescent="0.25">
      <c r="A108" s="40">
        <v>2</v>
      </c>
      <c r="B108" s="40" t="s">
        <v>40</v>
      </c>
      <c r="C108" s="40">
        <v>2.1</v>
      </c>
      <c r="D108" s="36" t="s">
        <v>43</v>
      </c>
      <c r="E108" s="51" t="s">
        <v>394</v>
      </c>
      <c r="F108" s="40" t="s">
        <v>363</v>
      </c>
      <c r="G108" s="40">
        <v>2.2000000000000002</v>
      </c>
      <c r="H108" s="40">
        <v>5</v>
      </c>
      <c r="I108" s="36" t="s">
        <v>528</v>
      </c>
    </row>
    <row r="109" spans="1:9" hidden="1" x14ac:dyDescent="0.25">
      <c r="A109" s="39">
        <v>2</v>
      </c>
      <c r="B109" s="39" t="s">
        <v>114</v>
      </c>
      <c r="C109" s="39">
        <v>2.2999999999999998</v>
      </c>
      <c r="D109" s="36" t="s">
        <v>118</v>
      </c>
      <c r="E109" s="51" t="s">
        <v>394</v>
      </c>
      <c r="F109" s="40" t="s">
        <v>363</v>
      </c>
      <c r="G109" s="40">
        <v>2.2000000000000002</v>
      </c>
      <c r="H109" s="40" t="s">
        <v>439</v>
      </c>
      <c r="I109" s="36"/>
    </row>
    <row r="110" spans="1:9" ht="45" hidden="1" x14ac:dyDescent="0.25">
      <c r="A110" s="40">
        <v>2</v>
      </c>
      <c r="B110" s="40" t="s">
        <v>144</v>
      </c>
      <c r="C110" s="40">
        <v>2.2999999999999998</v>
      </c>
      <c r="D110" s="36" t="s">
        <v>149</v>
      </c>
      <c r="E110" s="51" t="s">
        <v>394</v>
      </c>
      <c r="F110" s="40" t="s">
        <v>363</v>
      </c>
      <c r="G110" s="40">
        <v>2.2000000000000002</v>
      </c>
      <c r="H110" s="40" t="s">
        <v>434</v>
      </c>
      <c r="I110" s="36"/>
    </row>
    <row r="111" spans="1:9" ht="45" hidden="1" x14ac:dyDescent="0.25">
      <c r="A111" s="40">
        <v>2</v>
      </c>
      <c r="B111" s="40" t="s">
        <v>144</v>
      </c>
      <c r="C111" s="40">
        <v>2.4</v>
      </c>
      <c r="D111" s="36" t="s">
        <v>150</v>
      </c>
      <c r="E111" s="51" t="s">
        <v>394</v>
      </c>
      <c r="F111" s="40" t="s">
        <v>363</v>
      </c>
      <c r="G111" s="40">
        <v>2.2000000000000002</v>
      </c>
      <c r="H111" s="40">
        <v>3</v>
      </c>
      <c r="I111" s="36"/>
    </row>
    <row r="112" spans="1:9" hidden="1" x14ac:dyDescent="0.25">
      <c r="A112" s="40">
        <v>1</v>
      </c>
      <c r="B112" s="40" t="s">
        <v>166</v>
      </c>
      <c r="C112" s="40">
        <v>1.1000000000000001</v>
      </c>
      <c r="D112" s="36" t="s">
        <v>167</v>
      </c>
      <c r="E112" s="51" t="s">
        <v>394</v>
      </c>
      <c r="F112" s="40" t="s">
        <v>321</v>
      </c>
      <c r="G112" s="40">
        <v>2.2000000000000002</v>
      </c>
      <c r="H112" s="40">
        <v>4</v>
      </c>
      <c r="I112" s="36"/>
    </row>
    <row r="113" spans="1:9" hidden="1" x14ac:dyDescent="0.25">
      <c r="A113" s="40">
        <v>2</v>
      </c>
      <c r="B113" s="40" t="s">
        <v>166</v>
      </c>
      <c r="C113" s="40">
        <v>2.2000000000000002</v>
      </c>
      <c r="D113" s="36" t="s">
        <v>169</v>
      </c>
      <c r="E113" s="51" t="s">
        <v>394</v>
      </c>
      <c r="F113" s="40" t="s">
        <v>321</v>
      </c>
      <c r="G113" s="40">
        <v>2.2000000000000002</v>
      </c>
      <c r="H113" s="40" t="s">
        <v>441</v>
      </c>
      <c r="I113" s="36"/>
    </row>
    <row r="114" spans="1:9" ht="30" hidden="1" x14ac:dyDescent="0.25">
      <c r="A114" s="40">
        <v>3</v>
      </c>
      <c r="B114" s="40" t="s">
        <v>166</v>
      </c>
      <c r="C114" s="40">
        <v>3.2</v>
      </c>
      <c r="D114" s="36" t="s">
        <v>171</v>
      </c>
      <c r="E114" s="51" t="s">
        <v>394</v>
      </c>
      <c r="F114" s="40" t="s">
        <v>321</v>
      </c>
      <c r="G114" s="40">
        <v>2.2000000000000002</v>
      </c>
      <c r="H114" s="40" t="s">
        <v>439</v>
      </c>
      <c r="I114" s="36"/>
    </row>
    <row r="115" spans="1:9" ht="30" hidden="1" x14ac:dyDescent="0.25">
      <c r="A115" s="40">
        <v>3</v>
      </c>
      <c r="B115" s="40" t="s">
        <v>166</v>
      </c>
      <c r="C115" s="40">
        <v>3.3</v>
      </c>
      <c r="D115" s="36" t="s">
        <v>172</v>
      </c>
      <c r="E115" s="51" t="s">
        <v>394</v>
      </c>
      <c r="F115" s="40" t="s">
        <v>321</v>
      </c>
      <c r="G115" s="40">
        <v>2.2000000000000002</v>
      </c>
      <c r="H115" s="40">
        <v>3</v>
      </c>
      <c r="I115" s="36"/>
    </row>
    <row r="116" spans="1:9" ht="30" hidden="1" x14ac:dyDescent="0.25">
      <c r="A116" s="40">
        <v>3</v>
      </c>
      <c r="B116" s="40" t="s">
        <v>166</v>
      </c>
      <c r="C116" s="40">
        <v>3.4</v>
      </c>
      <c r="D116" s="36" t="s">
        <v>173</v>
      </c>
      <c r="E116" s="51" t="s">
        <v>394</v>
      </c>
      <c r="F116" s="40" t="s">
        <v>321</v>
      </c>
      <c r="G116" s="40">
        <v>2.2000000000000002</v>
      </c>
      <c r="H116" s="40" t="s">
        <v>458</v>
      </c>
      <c r="I116" s="36"/>
    </row>
    <row r="117" spans="1:9" ht="30" hidden="1" x14ac:dyDescent="0.25">
      <c r="A117" s="40">
        <v>3</v>
      </c>
      <c r="B117" s="40" t="s">
        <v>166</v>
      </c>
      <c r="C117" s="40">
        <v>3.5</v>
      </c>
      <c r="D117" s="36" t="s">
        <v>174</v>
      </c>
      <c r="E117" s="51" t="s">
        <v>394</v>
      </c>
      <c r="F117" s="40" t="s">
        <v>321</v>
      </c>
      <c r="G117" s="40">
        <v>2.2000000000000002</v>
      </c>
      <c r="H117" s="40" t="s">
        <v>442</v>
      </c>
      <c r="I117" s="36"/>
    </row>
    <row r="118" spans="1:9" ht="30" hidden="1" x14ac:dyDescent="0.25">
      <c r="A118" s="40">
        <v>3</v>
      </c>
      <c r="B118" s="40" t="s">
        <v>166</v>
      </c>
      <c r="C118" s="40">
        <v>3.6</v>
      </c>
      <c r="D118" s="36" t="s">
        <v>175</v>
      </c>
      <c r="E118" s="51" t="s">
        <v>394</v>
      </c>
      <c r="F118" s="40" t="s">
        <v>321</v>
      </c>
      <c r="G118" s="40">
        <v>2.2000000000000002</v>
      </c>
      <c r="H118" s="40">
        <v>5</v>
      </c>
      <c r="I118" s="36"/>
    </row>
    <row r="119" spans="1:9" ht="18" hidden="1" customHeight="1" x14ac:dyDescent="0.25">
      <c r="A119" s="40">
        <v>2</v>
      </c>
      <c r="B119" s="40" t="s">
        <v>183</v>
      </c>
      <c r="C119" s="40">
        <v>2.2000000000000002</v>
      </c>
      <c r="D119" s="36" t="s">
        <v>187</v>
      </c>
      <c r="E119" s="51" t="s">
        <v>394</v>
      </c>
      <c r="F119" s="40" t="s">
        <v>321</v>
      </c>
      <c r="G119" s="40">
        <v>2.2000000000000002</v>
      </c>
      <c r="H119" s="40" t="s">
        <v>467</v>
      </c>
      <c r="I119" s="36"/>
    </row>
    <row r="120" spans="1:9" ht="30" hidden="1" x14ac:dyDescent="0.25">
      <c r="A120" s="40">
        <v>2</v>
      </c>
      <c r="B120" s="40" t="s">
        <v>255</v>
      </c>
      <c r="C120" s="40">
        <v>2.2000000000000002</v>
      </c>
      <c r="D120" s="36" t="s">
        <v>258</v>
      </c>
      <c r="E120" s="51" t="s">
        <v>394</v>
      </c>
      <c r="F120" s="40" t="s">
        <v>363</v>
      </c>
      <c r="G120" s="40">
        <v>2.2000000000000002</v>
      </c>
      <c r="H120" s="40" t="s">
        <v>435</v>
      </c>
      <c r="I120" s="36"/>
    </row>
    <row r="121" spans="1:9" ht="30" hidden="1" x14ac:dyDescent="0.25">
      <c r="A121" s="40">
        <v>3</v>
      </c>
      <c r="B121" s="40" t="s">
        <v>255</v>
      </c>
      <c r="C121" s="40">
        <v>3.4</v>
      </c>
      <c r="D121" s="36" t="s">
        <v>262</v>
      </c>
      <c r="E121" s="51" t="s">
        <v>394</v>
      </c>
      <c r="F121" s="40" t="s">
        <v>363</v>
      </c>
      <c r="G121" s="40">
        <v>2.2000000000000002</v>
      </c>
      <c r="H121" s="40">
        <v>5</v>
      </c>
      <c r="I121" s="36" t="s">
        <v>529</v>
      </c>
    </row>
    <row r="122" spans="1:9" ht="30" hidden="1" x14ac:dyDescent="0.25">
      <c r="A122" s="40">
        <v>3</v>
      </c>
      <c r="B122" s="40" t="s">
        <v>55</v>
      </c>
      <c r="C122" s="40">
        <v>3.1</v>
      </c>
      <c r="D122" s="36" t="s">
        <v>63</v>
      </c>
      <c r="E122" s="51" t="s">
        <v>394</v>
      </c>
      <c r="F122" s="40" t="s">
        <v>321</v>
      </c>
      <c r="G122" s="40">
        <v>2.2999999999999998</v>
      </c>
      <c r="H122" s="40">
        <v>1</v>
      </c>
      <c r="I122" s="36"/>
    </row>
    <row r="123" spans="1:9" ht="45" hidden="1" x14ac:dyDescent="0.25">
      <c r="A123" s="40">
        <v>1</v>
      </c>
      <c r="B123" s="40" t="s">
        <v>97</v>
      </c>
      <c r="C123" s="40">
        <v>1.1000000000000001</v>
      </c>
      <c r="D123" s="36" t="s">
        <v>98</v>
      </c>
      <c r="E123" s="51" t="s">
        <v>394</v>
      </c>
      <c r="F123" s="40" t="s">
        <v>321</v>
      </c>
      <c r="G123" s="40">
        <v>2.2999999999999998</v>
      </c>
      <c r="H123" s="40">
        <v>3</v>
      </c>
      <c r="I123" s="36"/>
    </row>
    <row r="124" spans="1:9" ht="45" hidden="1" x14ac:dyDescent="0.25">
      <c r="A124" s="40">
        <v>2</v>
      </c>
      <c r="B124" s="40" t="s">
        <v>97</v>
      </c>
      <c r="C124" s="40">
        <v>2.2000000000000002</v>
      </c>
      <c r="D124" s="36" t="s">
        <v>100</v>
      </c>
      <c r="E124" s="51" t="s">
        <v>394</v>
      </c>
      <c r="F124" s="40" t="s">
        <v>321</v>
      </c>
      <c r="G124" s="40">
        <v>2.2999999999999998</v>
      </c>
      <c r="H124" s="40">
        <v>3</v>
      </c>
      <c r="I124" s="36"/>
    </row>
    <row r="125" spans="1:9" ht="60" hidden="1" x14ac:dyDescent="0.25">
      <c r="A125" s="40">
        <v>2</v>
      </c>
      <c r="B125" s="40" t="s">
        <v>97</v>
      </c>
      <c r="C125" s="40">
        <v>2.4</v>
      </c>
      <c r="D125" s="36" t="s">
        <v>102</v>
      </c>
      <c r="E125" s="51" t="s">
        <v>394</v>
      </c>
      <c r="F125" s="40" t="s">
        <v>321</v>
      </c>
      <c r="G125" s="40">
        <v>2.2999999999999998</v>
      </c>
      <c r="H125" s="40">
        <v>1</v>
      </c>
      <c r="I125" s="36" t="s">
        <v>428</v>
      </c>
    </row>
    <row r="126" spans="1:9" ht="30" hidden="1" x14ac:dyDescent="0.25">
      <c r="A126" s="40">
        <v>3</v>
      </c>
      <c r="B126" s="40" t="s">
        <v>166</v>
      </c>
      <c r="C126" s="40">
        <v>3.4</v>
      </c>
      <c r="D126" s="36" t="s">
        <v>173</v>
      </c>
      <c r="E126" s="51" t="s">
        <v>394</v>
      </c>
      <c r="F126" s="40" t="s">
        <v>321</v>
      </c>
      <c r="G126" s="40">
        <v>2.2999999999999998</v>
      </c>
      <c r="H126" s="40">
        <v>3</v>
      </c>
      <c r="I126" s="36" t="s">
        <v>430</v>
      </c>
    </row>
    <row r="127" spans="1:9" ht="30" hidden="1" x14ac:dyDescent="0.25">
      <c r="A127" s="40">
        <v>2</v>
      </c>
      <c r="B127" s="40" t="s">
        <v>255</v>
      </c>
      <c r="C127" s="40">
        <v>2.2000000000000002</v>
      </c>
      <c r="D127" s="36" t="s">
        <v>258</v>
      </c>
      <c r="E127" s="51" t="s">
        <v>394</v>
      </c>
      <c r="F127" s="40" t="s">
        <v>321</v>
      </c>
      <c r="G127" s="40">
        <v>2.2999999999999998</v>
      </c>
      <c r="H127" s="40">
        <v>2</v>
      </c>
      <c r="I127" s="36" t="s">
        <v>497</v>
      </c>
    </row>
    <row r="128" spans="1:9" ht="30" hidden="1" x14ac:dyDescent="0.25">
      <c r="A128" s="40">
        <v>3</v>
      </c>
      <c r="B128" s="40" t="s">
        <v>255</v>
      </c>
      <c r="C128" s="40">
        <v>3.5</v>
      </c>
      <c r="D128" s="36" t="s">
        <v>263</v>
      </c>
      <c r="E128" s="51" t="s">
        <v>394</v>
      </c>
      <c r="F128" s="40" t="s">
        <v>321</v>
      </c>
      <c r="G128" s="40">
        <v>2.2999999999999998</v>
      </c>
      <c r="H128" s="40">
        <v>2</v>
      </c>
      <c r="I128" s="36" t="s">
        <v>429</v>
      </c>
    </row>
    <row r="129" spans="1:9" ht="30" hidden="1" x14ac:dyDescent="0.25">
      <c r="A129" s="52">
        <v>3</v>
      </c>
      <c r="B129" s="40" t="s">
        <v>13</v>
      </c>
      <c r="C129" s="40">
        <v>3.1</v>
      </c>
      <c r="D129" s="36" t="s">
        <v>17</v>
      </c>
      <c r="E129" s="51" t="s">
        <v>394</v>
      </c>
      <c r="F129" s="40" t="s">
        <v>363</v>
      </c>
      <c r="G129" s="40">
        <v>3.1</v>
      </c>
      <c r="H129" s="40">
        <v>1</v>
      </c>
      <c r="I129" s="36"/>
    </row>
    <row r="130" spans="1:9" hidden="1" x14ac:dyDescent="0.25">
      <c r="A130" s="52">
        <v>3</v>
      </c>
      <c r="B130" s="40" t="s">
        <v>13</v>
      </c>
      <c r="C130" s="40">
        <v>3.4</v>
      </c>
      <c r="D130" s="36" t="s">
        <v>20</v>
      </c>
      <c r="E130" s="51" t="s">
        <v>394</v>
      </c>
      <c r="F130" s="40" t="s">
        <v>363</v>
      </c>
      <c r="G130" s="40">
        <v>3.1</v>
      </c>
      <c r="H130" s="40">
        <v>1</v>
      </c>
      <c r="I130" s="36"/>
    </row>
    <row r="131" spans="1:9" ht="30" hidden="1" x14ac:dyDescent="0.25">
      <c r="A131" s="52">
        <v>4</v>
      </c>
      <c r="B131" s="40" t="s">
        <v>13</v>
      </c>
      <c r="C131" s="40">
        <v>4.0999999999999996</v>
      </c>
      <c r="D131" s="36" t="s">
        <v>22</v>
      </c>
      <c r="E131" s="51" t="s">
        <v>394</v>
      </c>
      <c r="F131" s="40" t="s">
        <v>363</v>
      </c>
      <c r="G131" s="40">
        <v>3.1</v>
      </c>
      <c r="H131" s="40">
        <v>1</v>
      </c>
      <c r="I131" s="36"/>
    </row>
    <row r="132" spans="1:9" ht="45" hidden="1" x14ac:dyDescent="0.25">
      <c r="A132" s="40">
        <v>2</v>
      </c>
      <c r="B132" s="40" t="s">
        <v>25</v>
      </c>
      <c r="C132" s="40">
        <v>2.6</v>
      </c>
      <c r="D132" s="36" t="s">
        <v>32</v>
      </c>
      <c r="E132" s="51" t="s">
        <v>394</v>
      </c>
      <c r="F132" s="40" t="s">
        <v>337</v>
      </c>
      <c r="G132" s="40">
        <v>3.1</v>
      </c>
      <c r="H132" s="40">
        <v>2</v>
      </c>
      <c r="I132" s="36"/>
    </row>
    <row r="133" spans="1:9" hidden="1" x14ac:dyDescent="0.25">
      <c r="A133" s="40">
        <v>1</v>
      </c>
      <c r="B133" s="40" t="s">
        <v>40</v>
      </c>
      <c r="C133" s="40">
        <v>1.2</v>
      </c>
      <c r="D133" s="36" t="s">
        <v>42</v>
      </c>
      <c r="E133" s="51" t="s">
        <v>394</v>
      </c>
      <c r="F133" s="40" t="s">
        <v>337</v>
      </c>
      <c r="G133" s="40">
        <v>3.1</v>
      </c>
      <c r="H133" s="40">
        <v>1</v>
      </c>
      <c r="I133" s="36"/>
    </row>
    <row r="134" spans="1:9" ht="30" hidden="1" x14ac:dyDescent="0.25">
      <c r="A134" s="40">
        <v>3</v>
      </c>
      <c r="B134" s="40" t="s">
        <v>40</v>
      </c>
      <c r="C134" s="40">
        <v>3.1</v>
      </c>
      <c r="D134" s="36" t="s">
        <v>45</v>
      </c>
      <c r="E134" s="51" t="s">
        <v>394</v>
      </c>
      <c r="F134" s="40" t="s">
        <v>337</v>
      </c>
      <c r="G134" s="40">
        <v>3.1</v>
      </c>
      <c r="H134" s="40" t="s">
        <v>434</v>
      </c>
      <c r="I134" s="36" t="s">
        <v>526</v>
      </c>
    </row>
    <row r="135" spans="1:9" ht="18" hidden="1" customHeight="1" x14ac:dyDescent="0.25">
      <c r="A135" s="40">
        <v>2</v>
      </c>
      <c r="B135" s="40" t="s">
        <v>114</v>
      </c>
      <c r="C135" s="40">
        <v>2.1</v>
      </c>
      <c r="D135" s="36" t="s">
        <v>116</v>
      </c>
      <c r="E135" s="51" t="s">
        <v>394</v>
      </c>
      <c r="F135" s="40" t="s">
        <v>363</v>
      </c>
      <c r="G135" s="40">
        <v>3.1</v>
      </c>
      <c r="H135" s="40">
        <v>2</v>
      </c>
      <c r="I135" s="36"/>
    </row>
    <row r="136" spans="1:9" ht="18" hidden="1" customHeight="1" x14ac:dyDescent="0.25">
      <c r="A136" s="40">
        <v>3</v>
      </c>
      <c r="B136" s="40" t="s">
        <v>114</v>
      </c>
      <c r="C136" s="40">
        <v>3.2</v>
      </c>
      <c r="D136" s="36" t="s">
        <v>120</v>
      </c>
      <c r="E136" s="51" t="s">
        <v>394</v>
      </c>
      <c r="F136" s="40" t="s">
        <v>363</v>
      </c>
      <c r="G136" s="40">
        <v>3.1</v>
      </c>
      <c r="H136" s="40">
        <v>2</v>
      </c>
      <c r="I136" s="36"/>
    </row>
    <row r="137" spans="1:9" ht="18" hidden="1" customHeight="1" x14ac:dyDescent="0.25">
      <c r="A137" s="40">
        <v>2</v>
      </c>
      <c r="B137" s="40" t="s">
        <v>144</v>
      </c>
      <c r="C137" s="40">
        <v>2.4</v>
      </c>
      <c r="D137" s="36" t="s">
        <v>150</v>
      </c>
      <c r="E137" s="51" t="s">
        <v>394</v>
      </c>
      <c r="F137" s="40" t="s">
        <v>363</v>
      </c>
      <c r="G137" s="40">
        <v>3.1</v>
      </c>
      <c r="H137" s="40">
        <v>2</v>
      </c>
      <c r="I137" s="36"/>
    </row>
    <row r="138" spans="1:9" ht="18" hidden="1" customHeight="1" x14ac:dyDescent="0.25">
      <c r="A138" s="40">
        <v>3</v>
      </c>
      <c r="B138" s="40" t="s">
        <v>144</v>
      </c>
      <c r="C138" s="40">
        <v>3.1</v>
      </c>
      <c r="D138" s="36" t="s">
        <v>431</v>
      </c>
      <c r="E138" s="51" t="s">
        <v>394</v>
      </c>
      <c r="F138" s="40" t="s">
        <v>321</v>
      </c>
      <c r="G138" s="40">
        <v>3.1</v>
      </c>
      <c r="H138" s="40" t="s">
        <v>460</v>
      </c>
      <c r="I138" s="36"/>
    </row>
    <row r="139" spans="1:9" ht="18" hidden="1" customHeight="1" x14ac:dyDescent="0.25">
      <c r="A139" s="18">
        <v>2</v>
      </c>
      <c r="B139" s="18" t="s">
        <v>230</v>
      </c>
      <c r="C139" s="18">
        <v>2.4</v>
      </c>
      <c r="D139" s="12" t="s">
        <v>432</v>
      </c>
      <c r="E139" s="51" t="s">
        <v>394</v>
      </c>
      <c r="F139" s="40" t="s">
        <v>321</v>
      </c>
      <c r="G139" s="40">
        <v>3.1</v>
      </c>
      <c r="H139" s="40" t="s">
        <v>439</v>
      </c>
      <c r="I139" s="36"/>
    </row>
    <row r="140" spans="1:9" ht="18" hidden="1" customHeight="1" x14ac:dyDescent="0.25">
      <c r="A140" s="40">
        <v>2</v>
      </c>
      <c r="B140" s="40" t="s">
        <v>292</v>
      </c>
      <c r="C140" s="40">
        <v>2.1</v>
      </c>
      <c r="D140" s="36" t="s">
        <v>401</v>
      </c>
      <c r="E140" s="51" t="s">
        <v>394</v>
      </c>
      <c r="F140" s="40" t="s">
        <v>321</v>
      </c>
      <c r="G140" s="40">
        <v>3.1</v>
      </c>
      <c r="H140" s="40">
        <v>1</v>
      </c>
      <c r="I140" s="36" t="s">
        <v>498</v>
      </c>
    </row>
    <row r="141" spans="1:9" hidden="1" x14ac:dyDescent="0.25">
      <c r="A141" s="40">
        <v>3</v>
      </c>
      <c r="B141" s="40" t="s">
        <v>292</v>
      </c>
      <c r="C141" s="40">
        <v>3.3</v>
      </c>
      <c r="D141" s="36" t="s">
        <v>299</v>
      </c>
      <c r="E141" s="51" t="s">
        <v>394</v>
      </c>
      <c r="F141" s="40" t="s">
        <v>321</v>
      </c>
      <c r="G141" s="40">
        <v>3.1</v>
      </c>
      <c r="H141" s="40">
        <v>2</v>
      </c>
      <c r="I141" s="36" t="s">
        <v>499</v>
      </c>
    </row>
    <row r="142" spans="1:9" hidden="1" x14ac:dyDescent="0.25">
      <c r="A142" s="52">
        <v>1</v>
      </c>
      <c r="B142" s="40" t="s">
        <v>13</v>
      </c>
      <c r="C142" s="40">
        <v>1.1000000000000001</v>
      </c>
      <c r="D142" s="36" t="s">
        <v>14</v>
      </c>
      <c r="E142" s="51" t="s">
        <v>394</v>
      </c>
      <c r="F142" s="40" t="s">
        <v>363</v>
      </c>
      <c r="G142" s="40">
        <v>3.2</v>
      </c>
      <c r="H142" s="40">
        <v>1</v>
      </c>
      <c r="I142" s="36"/>
    </row>
    <row r="143" spans="1:9" ht="30" hidden="1" x14ac:dyDescent="0.25">
      <c r="A143" s="52">
        <v>4</v>
      </c>
      <c r="B143" s="40" t="s">
        <v>13</v>
      </c>
      <c r="C143" s="40">
        <v>4.0999999999999996</v>
      </c>
      <c r="D143" s="36" t="s">
        <v>22</v>
      </c>
      <c r="E143" s="51" t="s">
        <v>394</v>
      </c>
      <c r="F143" s="40" t="s">
        <v>363</v>
      </c>
      <c r="G143" s="40">
        <v>3.2</v>
      </c>
      <c r="H143" s="40" t="s">
        <v>434</v>
      </c>
      <c r="I143" s="36"/>
    </row>
    <row r="144" spans="1:9" ht="30" hidden="1" x14ac:dyDescent="0.25">
      <c r="A144" s="18">
        <v>2</v>
      </c>
      <c r="B144" s="18" t="s">
        <v>25</v>
      </c>
      <c r="C144" s="18">
        <v>2.2999999999999998</v>
      </c>
      <c r="D144" s="12" t="s">
        <v>29</v>
      </c>
      <c r="E144" s="51" t="s">
        <v>394</v>
      </c>
      <c r="F144" s="40" t="s">
        <v>337</v>
      </c>
      <c r="G144" s="40">
        <v>3.2</v>
      </c>
      <c r="H144" s="40" t="s">
        <v>461</v>
      </c>
      <c r="I144" s="36"/>
    </row>
    <row r="145" spans="1:9" ht="30" hidden="1" x14ac:dyDescent="0.25">
      <c r="A145" s="40">
        <v>2</v>
      </c>
      <c r="B145" s="40" t="s">
        <v>25</v>
      </c>
      <c r="C145" s="40">
        <v>2.4</v>
      </c>
      <c r="D145" s="36" t="s">
        <v>30</v>
      </c>
      <c r="E145" s="51" t="s">
        <v>394</v>
      </c>
      <c r="F145" s="40" t="s">
        <v>321</v>
      </c>
      <c r="G145" s="40">
        <v>3.2</v>
      </c>
      <c r="H145" s="40" t="s">
        <v>440</v>
      </c>
      <c r="I145" s="36"/>
    </row>
    <row r="146" spans="1:9" ht="30" hidden="1" x14ac:dyDescent="0.25">
      <c r="A146" s="40">
        <v>2</v>
      </c>
      <c r="B146" s="40" t="s">
        <v>25</v>
      </c>
      <c r="C146" s="40">
        <v>2.4</v>
      </c>
      <c r="D146" s="36" t="s">
        <v>30</v>
      </c>
      <c r="E146" s="51" t="s">
        <v>394</v>
      </c>
      <c r="F146" s="40" t="s">
        <v>337</v>
      </c>
      <c r="G146" s="40">
        <v>3.2</v>
      </c>
      <c r="H146" s="40">
        <v>3</v>
      </c>
      <c r="I146" s="36"/>
    </row>
    <row r="147" spans="1:9" hidden="1" x14ac:dyDescent="0.25">
      <c r="A147" s="40">
        <v>1</v>
      </c>
      <c r="B147" s="40" t="s">
        <v>73</v>
      </c>
      <c r="C147" s="40">
        <v>1.2</v>
      </c>
      <c r="D147" s="36" t="s">
        <v>75</v>
      </c>
      <c r="E147" s="51" t="s">
        <v>394</v>
      </c>
      <c r="F147" s="40" t="s">
        <v>321</v>
      </c>
      <c r="G147" s="40">
        <v>3.2</v>
      </c>
      <c r="H147" s="40">
        <v>1</v>
      </c>
      <c r="I147" s="36"/>
    </row>
    <row r="148" spans="1:9" hidden="1" x14ac:dyDescent="0.25">
      <c r="A148" s="40">
        <v>2</v>
      </c>
      <c r="B148" s="40" t="s">
        <v>155</v>
      </c>
      <c r="C148" s="40">
        <v>2.2999999999999998</v>
      </c>
      <c r="D148" s="36" t="s">
        <v>160</v>
      </c>
      <c r="E148" s="51" t="s">
        <v>394</v>
      </c>
      <c r="F148" s="40" t="s">
        <v>337</v>
      </c>
      <c r="G148" s="40">
        <v>3.2</v>
      </c>
      <c r="H148" s="40">
        <v>2</v>
      </c>
      <c r="I148" s="36" t="s">
        <v>449</v>
      </c>
    </row>
    <row r="149" spans="1:9" ht="18" hidden="1" customHeight="1" x14ac:dyDescent="0.25">
      <c r="A149" s="40">
        <v>2</v>
      </c>
      <c r="B149" s="40" t="s">
        <v>144</v>
      </c>
      <c r="C149" s="40">
        <v>2.2000000000000002</v>
      </c>
      <c r="D149" s="36" t="s">
        <v>148</v>
      </c>
      <c r="E149" s="51" t="s">
        <v>394</v>
      </c>
      <c r="F149" s="40" t="s">
        <v>321</v>
      </c>
      <c r="G149" s="40">
        <v>3.2</v>
      </c>
      <c r="H149" s="40">
        <v>6</v>
      </c>
      <c r="I149" s="36"/>
    </row>
    <row r="150" spans="1:9" ht="18" hidden="1" customHeight="1" x14ac:dyDescent="0.25">
      <c r="A150" s="40">
        <v>2</v>
      </c>
      <c r="B150" s="40" t="s">
        <v>144</v>
      </c>
      <c r="C150" s="40">
        <v>2.4</v>
      </c>
      <c r="D150" s="36" t="s">
        <v>150</v>
      </c>
      <c r="E150" s="51" t="s">
        <v>394</v>
      </c>
      <c r="F150" s="40" t="s">
        <v>321</v>
      </c>
      <c r="G150" s="40">
        <v>3.2</v>
      </c>
      <c r="H150" s="40">
        <v>5</v>
      </c>
      <c r="I150" s="36"/>
    </row>
    <row r="151" spans="1:9" ht="45" hidden="1" x14ac:dyDescent="0.25">
      <c r="A151" s="18">
        <v>3</v>
      </c>
      <c r="B151" s="18" t="s">
        <v>144</v>
      </c>
      <c r="C151" s="18">
        <v>3.1</v>
      </c>
      <c r="D151" s="12" t="s">
        <v>431</v>
      </c>
      <c r="E151" s="51" t="s">
        <v>394</v>
      </c>
      <c r="F151" s="40" t="s">
        <v>321</v>
      </c>
      <c r="G151" s="40">
        <v>3.2</v>
      </c>
      <c r="H151" s="40" t="s">
        <v>463</v>
      </c>
      <c r="I151" s="36"/>
    </row>
    <row r="152" spans="1:9" ht="30" hidden="1" x14ac:dyDescent="0.25">
      <c r="A152" s="18">
        <v>2</v>
      </c>
      <c r="B152" s="18" t="s">
        <v>210</v>
      </c>
      <c r="C152" s="18">
        <v>2.2000000000000002</v>
      </c>
      <c r="D152" s="12" t="s">
        <v>215</v>
      </c>
      <c r="E152" s="51" t="s">
        <v>394</v>
      </c>
      <c r="F152" s="40" t="s">
        <v>363</v>
      </c>
      <c r="G152" s="40">
        <v>3.2</v>
      </c>
      <c r="H152" s="40">
        <v>3</v>
      </c>
      <c r="I152" s="36"/>
    </row>
    <row r="153" spans="1:9" hidden="1" x14ac:dyDescent="0.25">
      <c r="A153" s="40">
        <v>1</v>
      </c>
      <c r="B153" s="40" t="s">
        <v>230</v>
      </c>
      <c r="C153" s="40">
        <v>1.1000000000000001</v>
      </c>
      <c r="D153" s="36" t="s">
        <v>231</v>
      </c>
      <c r="E153" s="51" t="s">
        <v>394</v>
      </c>
      <c r="F153" s="40" t="s">
        <v>321</v>
      </c>
      <c r="G153" s="40">
        <v>3.2</v>
      </c>
      <c r="H153" s="40">
        <v>1</v>
      </c>
      <c r="I153" s="36" t="s">
        <v>503</v>
      </c>
    </row>
    <row r="154" spans="1:9" ht="45" hidden="1" x14ac:dyDescent="0.25">
      <c r="A154" s="40">
        <v>2</v>
      </c>
      <c r="B154" s="40" t="s">
        <v>25</v>
      </c>
      <c r="C154" s="40">
        <v>2.6</v>
      </c>
      <c r="D154" s="36" t="s">
        <v>32</v>
      </c>
      <c r="E154" s="51" t="s">
        <v>394</v>
      </c>
      <c r="F154" s="40" t="s">
        <v>321</v>
      </c>
      <c r="G154" s="40">
        <v>3.3</v>
      </c>
      <c r="H154" s="40" t="s">
        <v>434</v>
      </c>
      <c r="I154" s="36"/>
    </row>
    <row r="155" spans="1:9" ht="30" hidden="1" x14ac:dyDescent="0.25">
      <c r="A155" s="40">
        <v>3</v>
      </c>
      <c r="B155" s="40" t="s">
        <v>40</v>
      </c>
      <c r="C155" s="40">
        <v>3.1</v>
      </c>
      <c r="D155" s="36" t="s">
        <v>45</v>
      </c>
      <c r="E155" s="51" t="s">
        <v>394</v>
      </c>
      <c r="F155" s="40" t="s">
        <v>321</v>
      </c>
      <c r="G155" s="40">
        <v>3.3</v>
      </c>
      <c r="H155" s="40" t="s">
        <v>436</v>
      </c>
      <c r="I155" s="36"/>
    </row>
    <row r="156" spans="1:9" ht="30" hidden="1" x14ac:dyDescent="0.25">
      <c r="A156" s="40">
        <v>2</v>
      </c>
      <c r="B156" s="40" t="s">
        <v>106</v>
      </c>
      <c r="C156" s="40">
        <v>2.2000000000000002</v>
      </c>
      <c r="D156" s="36" t="s">
        <v>109</v>
      </c>
      <c r="E156" s="51" t="s">
        <v>394</v>
      </c>
      <c r="F156" s="40" t="s">
        <v>321</v>
      </c>
      <c r="G156" s="40">
        <v>3.3</v>
      </c>
      <c r="H156" s="40">
        <v>3</v>
      </c>
      <c r="I156" s="36" t="s">
        <v>507</v>
      </c>
    </row>
    <row r="157" spans="1:9" ht="30" hidden="1" x14ac:dyDescent="0.25">
      <c r="A157" s="40">
        <v>2</v>
      </c>
      <c r="B157" s="40" t="s">
        <v>144</v>
      </c>
      <c r="C157" s="40">
        <v>2.1</v>
      </c>
      <c r="D157" s="36" t="s">
        <v>147</v>
      </c>
      <c r="E157" s="51" t="s">
        <v>394</v>
      </c>
      <c r="F157" s="40" t="s">
        <v>363</v>
      </c>
      <c r="G157" s="40">
        <v>3.3</v>
      </c>
      <c r="H157" s="40">
        <v>1</v>
      </c>
      <c r="I157" s="36"/>
    </row>
    <row r="158" spans="1:9" ht="18" hidden="1" customHeight="1" x14ac:dyDescent="0.25">
      <c r="A158" s="40">
        <v>4</v>
      </c>
      <c r="B158" s="40" t="s">
        <v>144</v>
      </c>
      <c r="C158" s="40">
        <v>4.0999999999999996</v>
      </c>
      <c r="D158" s="36" t="s">
        <v>154</v>
      </c>
      <c r="E158" s="51" t="s">
        <v>394</v>
      </c>
      <c r="F158" s="40" t="s">
        <v>321</v>
      </c>
      <c r="G158" s="40">
        <v>3.3</v>
      </c>
      <c r="H158" s="40">
        <v>1</v>
      </c>
      <c r="I158" s="36"/>
    </row>
    <row r="159" spans="1:9" ht="18" hidden="1" customHeight="1" x14ac:dyDescent="0.25">
      <c r="A159" s="40">
        <v>4</v>
      </c>
      <c r="B159" s="40" t="s">
        <v>144</v>
      </c>
      <c r="C159" s="40">
        <v>4.0999999999999996</v>
      </c>
      <c r="D159" s="36" t="s">
        <v>154</v>
      </c>
      <c r="E159" s="51" t="s">
        <v>394</v>
      </c>
      <c r="F159" s="40" t="s">
        <v>363</v>
      </c>
      <c r="G159" s="40">
        <v>3.3</v>
      </c>
      <c r="H159" s="40">
        <v>1</v>
      </c>
      <c r="I159" s="36"/>
    </row>
    <row r="160" spans="1:9" ht="30" hidden="1" x14ac:dyDescent="0.25">
      <c r="A160" s="40">
        <v>2</v>
      </c>
      <c r="B160" s="40" t="s">
        <v>305</v>
      </c>
      <c r="C160" s="40">
        <v>2.1</v>
      </c>
      <c r="D160" s="36" t="s">
        <v>308</v>
      </c>
      <c r="E160" s="51" t="s">
        <v>394</v>
      </c>
      <c r="F160" s="40" t="s">
        <v>363</v>
      </c>
      <c r="G160" s="40">
        <v>3.3</v>
      </c>
      <c r="H160" s="40">
        <v>1</v>
      </c>
      <c r="I160" s="36"/>
    </row>
    <row r="161" spans="1:9" ht="30" hidden="1" x14ac:dyDescent="0.25">
      <c r="A161" s="40">
        <v>3</v>
      </c>
      <c r="B161" s="40" t="s">
        <v>106</v>
      </c>
      <c r="C161" s="40">
        <v>3.3</v>
      </c>
      <c r="D161" s="36" t="s">
        <v>112</v>
      </c>
      <c r="E161" s="51" t="s">
        <v>394</v>
      </c>
      <c r="F161" s="40" t="s">
        <v>363</v>
      </c>
      <c r="G161" s="40">
        <v>3.4</v>
      </c>
      <c r="H161" s="40">
        <v>2</v>
      </c>
      <c r="I161" s="36"/>
    </row>
    <row r="162" spans="1:9" ht="30" hidden="1" x14ac:dyDescent="0.25">
      <c r="A162" s="40">
        <v>2</v>
      </c>
      <c r="B162" s="40" t="s">
        <v>114</v>
      </c>
      <c r="C162" s="40">
        <v>2.1</v>
      </c>
      <c r="D162" s="36" t="s">
        <v>116</v>
      </c>
      <c r="E162" s="51" t="s">
        <v>394</v>
      </c>
      <c r="F162" s="40" t="s">
        <v>363</v>
      </c>
      <c r="G162" s="40">
        <v>3.4</v>
      </c>
      <c r="H162" s="40">
        <v>1</v>
      </c>
      <c r="I162" s="36"/>
    </row>
    <row r="163" spans="1:9" ht="30" hidden="1" x14ac:dyDescent="0.25">
      <c r="A163" s="40">
        <v>2</v>
      </c>
      <c r="B163" s="40" t="s">
        <v>210</v>
      </c>
      <c r="C163" s="40">
        <v>2.1</v>
      </c>
      <c r="D163" s="36" t="s">
        <v>214</v>
      </c>
      <c r="E163" s="51" t="s">
        <v>394</v>
      </c>
      <c r="F163" s="40" t="s">
        <v>363</v>
      </c>
      <c r="G163" s="40">
        <v>3.4</v>
      </c>
      <c r="H163" s="40">
        <v>2</v>
      </c>
      <c r="I163" s="36"/>
    </row>
    <row r="164" spans="1:9" ht="30" hidden="1" x14ac:dyDescent="0.25">
      <c r="A164" s="40">
        <v>3</v>
      </c>
      <c r="B164" s="40" t="s">
        <v>210</v>
      </c>
      <c r="C164" s="40">
        <v>3.1</v>
      </c>
      <c r="D164" s="36" t="s">
        <v>216</v>
      </c>
      <c r="E164" s="51" t="s">
        <v>394</v>
      </c>
      <c r="F164" s="40" t="s">
        <v>363</v>
      </c>
      <c r="G164" s="40">
        <v>3.4</v>
      </c>
      <c r="H164" s="40">
        <v>2</v>
      </c>
      <c r="I164" s="36"/>
    </row>
    <row r="165" spans="1:9" ht="18" hidden="1" customHeight="1" x14ac:dyDescent="0.25">
      <c r="A165" s="40">
        <v>2</v>
      </c>
      <c r="B165" s="40" t="s">
        <v>292</v>
      </c>
      <c r="C165" s="40">
        <v>2.2000000000000002</v>
      </c>
      <c r="D165" s="36" t="s">
        <v>295</v>
      </c>
      <c r="E165" s="51" t="s">
        <v>394</v>
      </c>
      <c r="F165" s="40" t="s">
        <v>363</v>
      </c>
      <c r="G165" s="40">
        <v>3.4</v>
      </c>
      <c r="H165" s="40" t="s">
        <v>434</v>
      </c>
      <c r="I165" s="36"/>
    </row>
    <row r="166" spans="1:9" ht="30" hidden="1" x14ac:dyDescent="0.25">
      <c r="A166" s="40">
        <v>2</v>
      </c>
      <c r="B166" s="40" t="s">
        <v>25</v>
      </c>
      <c r="C166" s="40">
        <v>2.2000000000000002</v>
      </c>
      <c r="D166" s="36" t="s">
        <v>27</v>
      </c>
      <c r="E166" s="51" t="s">
        <v>394</v>
      </c>
      <c r="F166" s="40" t="s">
        <v>342</v>
      </c>
      <c r="G166" s="40">
        <v>4.0999999999999996</v>
      </c>
      <c r="H166" s="40">
        <v>4</v>
      </c>
      <c r="I166" s="36"/>
    </row>
    <row r="167" spans="1:9" hidden="1" x14ac:dyDescent="0.25">
      <c r="A167" s="40">
        <v>1</v>
      </c>
      <c r="B167" s="40" t="s">
        <v>40</v>
      </c>
      <c r="C167" s="40">
        <v>1.1000000000000001</v>
      </c>
      <c r="D167" s="36" t="s">
        <v>41</v>
      </c>
      <c r="E167" s="51" t="s">
        <v>394</v>
      </c>
      <c r="F167" s="40" t="s">
        <v>342</v>
      </c>
      <c r="G167" s="40">
        <v>4.0999999999999996</v>
      </c>
      <c r="H167" s="40">
        <v>3</v>
      </c>
      <c r="I167" s="36"/>
    </row>
    <row r="168" spans="1:9" ht="30" hidden="1" x14ac:dyDescent="0.25">
      <c r="A168" s="40">
        <v>2</v>
      </c>
      <c r="B168" s="40" t="s">
        <v>40</v>
      </c>
      <c r="C168" s="40">
        <v>2.1</v>
      </c>
      <c r="D168" s="36" t="s">
        <v>43</v>
      </c>
      <c r="E168" s="51" t="s">
        <v>394</v>
      </c>
      <c r="F168" s="40" t="s">
        <v>321</v>
      </c>
      <c r="G168" s="40">
        <v>4.0999999999999996</v>
      </c>
      <c r="H168" s="40" t="s">
        <v>473</v>
      </c>
      <c r="I168" s="36" t="s">
        <v>511</v>
      </c>
    </row>
    <row r="169" spans="1:9" ht="30" hidden="1" x14ac:dyDescent="0.25">
      <c r="A169" s="40">
        <v>3</v>
      </c>
      <c r="B169" s="40" t="s">
        <v>73</v>
      </c>
      <c r="C169" s="40">
        <v>3.3</v>
      </c>
      <c r="D169" s="36" t="s">
        <v>82</v>
      </c>
      <c r="E169" s="51" t="s">
        <v>394</v>
      </c>
      <c r="F169" s="40" t="s">
        <v>321</v>
      </c>
      <c r="G169" s="40">
        <v>4.0999999999999996</v>
      </c>
      <c r="H169" s="40" t="s">
        <v>442</v>
      </c>
      <c r="I169" s="36"/>
    </row>
    <row r="170" spans="1:9" ht="45" hidden="1" x14ac:dyDescent="0.25">
      <c r="A170" s="40">
        <v>2</v>
      </c>
      <c r="B170" s="40" t="s">
        <v>121</v>
      </c>
      <c r="C170" s="40">
        <v>2.1</v>
      </c>
      <c r="D170" s="36" t="s">
        <v>124</v>
      </c>
      <c r="E170" s="51" t="s">
        <v>394</v>
      </c>
      <c r="F170" s="40" t="s">
        <v>321</v>
      </c>
      <c r="G170" s="40">
        <v>4.0999999999999996</v>
      </c>
      <c r="H170" s="40">
        <v>2</v>
      </c>
      <c r="I170" s="36"/>
    </row>
    <row r="171" spans="1:9" ht="30" hidden="1" x14ac:dyDescent="0.25">
      <c r="A171" s="40">
        <v>2</v>
      </c>
      <c r="B171" s="40" t="s">
        <v>121</v>
      </c>
      <c r="C171" s="40">
        <v>2.4</v>
      </c>
      <c r="D171" s="36" t="s">
        <v>127</v>
      </c>
      <c r="E171" s="51" t="s">
        <v>394</v>
      </c>
      <c r="F171" s="40" t="s">
        <v>321</v>
      </c>
      <c r="G171" s="40">
        <v>4.0999999999999996</v>
      </c>
      <c r="H171" s="40" t="s">
        <v>465</v>
      </c>
      <c r="I171" s="36"/>
    </row>
    <row r="172" spans="1:9" ht="30" hidden="1" x14ac:dyDescent="0.25">
      <c r="A172" s="40">
        <v>1</v>
      </c>
      <c r="B172" s="40" t="s">
        <v>210</v>
      </c>
      <c r="C172" s="40">
        <v>1.2</v>
      </c>
      <c r="D172" s="36" t="s">
        <v>464</v>
      </c>
      <c r="E172" s="51" t="s">
        <v>394</v>
      </c>
      <c r="F172" s="40" t="s">
        <v>321</v>
      </c>
      <c r="G172" s="40">
        <v>4.0999999999999996</v>
      </c>
      <c r="H172" s="40">
        <v>4</v>
      </c>
      <c r="I172" s="36"/>
    </row>
    <row r="173" spans="1:9" ht="45" hidden="1" x14ac:dyDescent="0.25">
      <c r="A173" s="40">
        <v>3</v>
      </c>
      <c r="B173" s="40" t="s">
        <v>210</v>
      </c>
      <c r="C173" s="40">
        <v>3.3</v>
      </c>
      <c r="D173" s="36" t="s">
        <v>218</v>
      </c>
      <c r="E173" s="51" t="s">
        <v>394</v>
      </c>
      <c r="F173" s="40" t="s">
        <v>321</v>
      </c>
      <c r="G173" s="40">
        <v>4.0999999999999996</v>
      </c>
      <c r="H173" s="40">
        <v>6</v>
      </c>
      <c r="I173" s="36"/>
    </row>
    <row r="174" spans="1:9" ht="30" hidden="1" x14ac:dyDescent="0.25">
      <c r="A174" s="40">
        <v>2</v>
      </c>
      <c r="B174" s="40" t="s">
        <v>223</v>
      </c>
      <c r="C174" s="40">
        <v>2.1</v>
      </c>
      <c r="D174" s="36" t="s">
        <v>225</v>
      </c>
      <c r="E174" s="51" t="s">
        <v>394</v>
      </c>
      <c r="F174" s="40" t="s">
        <v>321</v>
      </c>
      <c r="G174" s="40">
        <v>4.0999999999999996</v>
      </c>
      <c r="H174" s="40">
        <v>3</v>
      </c>
      <c r="I174" s="36"/>
    </row>
    <row r="175" spans="1:9" ht="30" hidden="1" x14ac:dyDescent="0.25">
      <c r="A175" s="40">
        <v>3</v>
      </c>
      <c r="B175" s="40" t="s">
        <v>241</v>
      </c>
      <c r="C175" s="40">
        <v>3.1</v>
      </c>
      <c r="D175" s="36" t="s">
        <v>248</v>
      </c>
      <c r="E175" s="51" t="s">
        <v>394</v>
      </c>
      <c r="F175" s="40" t="s">
        <v>321</v>
      </c>
      <c r="G175" s="40">
        <v>4.0999999999999996</v>
      </c>
      <c r="H175" s="40">
        <v>4</v>
      </c>
      <c r="I175" s="36"/>
    </row>
    <row r="176" spans="1:9" ht="30" hidden="1" x14ac:dyDescent="0.25">
      <c r="A176" s="40">
        <v>3</v>
      </c>
      <c r="B176" s="40" t="s">
        <v>241</v>
      </c>
      <c r="C176" s="40">
        <v>3.1</v>
      </c>
      <c r="D176" s="36" t="s">
        <v>248</v>
      </c>
      <c r="E176" s="51" t="s">
        <v>394</v>
      </c>
      <c r="F176" s="40" t="s">
        <v>342</v>
      </c>
      <c r="G176" s="40">
        <v>4.0999999999999996</v>
      </c>
      <c r="H176" s="40">
        <v>6</v>
      </c>
      <c r="I176" s="36"/>
    </row>
    <row r="177" spans="1:9" hidden="1" x14ac:dyDescent="0.25">
      <c r="A177" s="18">
        <v>3</v>
      </c>
      <c r="B177" s="18" t="s">
        <v>241</v>
      </c>
      <c r="C177" s="18">
        <v>3.2</v>
      </c>
      <c r="D177" s="12" t="s">
        <v>249</v>
      </c>
      <c r="E177" s="51" t="s">
        <v>394</v>
      </c>
      <c r="F177" s="40" t="s">
        <v>321</v>
      </c>
      <c r="G177" s="40">
        <v>4.0999999999999996</v>
      </c>
      <c r="H177" s="40" t="s">
        <v>437</v>
      </c>
      <c r="I177" s="36"/>
    </row>
    <row r="178" spans="1:9" hidden="1" x14ac:dyDescent="0.25">
      <c r="A178" s="40">
        <v>1</v>
      </c>
      <c r="B178" s="40" t="s">
        <v>279</v>
      </c>
      <c r="C178" s="40">
        <v>1.1000000000000001</v>
      </c>
      <c r="D178" s="36" t="s">
        <v>280</v>
      </c>
      <c r="E178" s="51" t="s">
        <v>394</v>
      </c>
      <c r="F178" s="40" t="s">
        <v>342</v>
      </c>
      <c r="G178" s="40">
        <v>4.0999999999999996</v>
      </c>
      <c r="H178" s="40">
        <v>5</v>
      </c>
      <c r="I178" s="36"/>
    </row>
    <row r="179" spans="1:9" ht="30" hidden="1" x14ac:dyDescent="0.25">
      <c r="A179" s="40">
        <v>2</v>
      </c>
      <c r="B179" s="40" t="s">
        <v>279</v>
      </c>
      <c r="C179" s="40">
        <v>2.1</v>
      </c>
      <c r="D179" s="36" t="s">
        <v>284</v>
      </c>
      <c r="E179" s="51" t="s">
        <v>394</v>
      </c>
      <c r="F179" s="40" t="s">
        <v>342</v>
      </c>
      <c r="G179" s="40">
        <v>4.0999999999999996</v>
      </c>
      <c r="H179" s="40" t="s">
        <v>434</v>
      </c>
      <c r="I179" s="36"/>
    </row>
    <row r="180" spans="1:9" hidden="1" x14ac:dyDescent="0.25">
      <c r="A180" s="40">
        <v>1</v>
      </c>
      <c r="B180" s="40" t="s">
        <v>292</v>
      </c>
      <c r="C180" s="40">
        <v>1.1000000000000001</v>
      </c>
      <c r="D180" s="36" t="s">
        <v>293</v>
      </c>
      <c r="E180" s="51" t="s">
        <v>394</v>
      </c>
      <c r="F180" s="40" t="s">
        <v>342</v>
      </c>
      <c r="G180" s="40">
        <v>4.0999999999999996</v>
      </c>
      <c r="H180" s="40">
        <v>7</v>
      </c>
      <c r="I180" s="36"/>
    </row>
    <row r="181" spans="1:9" ht="30" hidden="1" x14ac:dyDescent="0.25">
      <c r="A181" s="40">
        <v>2</v>
      </c>
      <c r="B181" s="40" t="s">
        <v>25</v>
      </c>
      <c r="C181" s="40">
        <v>2.2000000000000002</v>
      </c>
      <c r="D181" s="36" t="s">
        <v>27</v>
      </c>
      <c r="E181" s="51" t="s">
        <v>394</v>
      </c>
      <c r="F181" s="40" t="s">
        <v>342</v>
      </c>
      <c r="G181" s="40">
        <v>4.2</v>
      </c>
      <c r="H181" s="40" t="s">
        <v>473</v>
      </c>
      <c r="I181" s="36"/>
    </row>
    <row r="182" spans="1:9" hidden="1" x14ac:dyDescent="0.25">
      <c r="A182" s="39">
        <v>2</v>
      </c>
      <c r="B182" s="39" t="s">
        <v>25</v>
      </c>
      <c r="C182" s="39">
        <v>2.4</v>
      </c>
      <c r="D182" s="53" t="s">
        <v>30</v>
      </c>
      <c r="E182" s="51" t="s">
        <v>394</v>
      </c>
      <c r="F182" s="40" t="s">
        <v>342</v>
      </c>
      <c r="G182" s="40">
        <v>4.2</v>
      </c>
      <c r="H182" s="40">
        <v>5</v>
      </c>
      <c r="I182" s="36"/>
    </row>
    <row r="183" spans="1:9" ht="30" hidden="1" x14ac:dyDescent="0.25">
      <c r="A183" s="18">
        <v>2</v>
      </c>
      <c r="B183" s="18" t="s">
        <v>25</v>
      </c>
      <c r="C183" s="18">
        <v>2.5</v>
      </c>
      <c r="D183" s="12" t="s">
        <v>31</v>
      </c>
      <c r="E183" s="51" t="s">
        <v>394</v>
      </c>
      <c r="F183" s="40" t="s">
        <v>342</v>
      </c>
      <c r="G183" s="40">
        <v>4.2</v>
      </c>
      <c r="H183" s="40">
        <v>3</v>
      </c>
      <c r="I183" s="36"/>
    </row>
    <row r="184" spans="1:9" ht="30" hidden="1" x14ac:dyDescent="0.25">
      <c r="A184" s="40">
        <v>2</v>
      </c>
      <c r="B184" s="40" t="s">
        <v>40</v>
      </c>
      <c r="C184" s="40">
        <v>2.1</v>
      </c>
      <c r="D184" s="36" t="s">
        <v>43</v>
      </c>
      <c r="E184" s="51" t="s">
        <v>394</v>
      </c>
      <c r="F184" s="40" t="s">
        <v>321</v>
      </c>
      <c r="G184" s="40">
        <v>4.2</v>
      </c>
      <c r="H184" s="40">
        <v>1</v>
      </c>
      <c r="I184" s="36" t="s">
        <v>513</v>
      </c>
    </row>
    <row r="185" spans="1:9" ht="45" hidden="1" x14ac:dyDescent="0.25">
      <c r="A185" s="40">
        <v>3</v>
      </c>
      <c r="B185" s="40" t="s">
        <v>73</v>
      </c>
      <c r="C185" s="40">
        <v>3.2</v>
      </c>
      <c r="D185" s="36" t="s">
        <v>81</v>
      </c>
      <c r="E185" s="51" t="s">
        <v>394</v>
      </c>
      <c r="F185" s="40" t="s">
        <v>321</v>
      </c>
      <c r="G185" s="40">
        <v>4.2</v>
      </c>
      <c r="H185" s="40">
        <v>4</v>
      </c>
      <c r="I185" s="36" t="s">
        <v>515</v>
      </c>
    </row>
    <row r="186" spans="1:9" ht="45" hidden="1" x14ac:dyDescent="0.25">
      <c r="A186" s="40">
        <v>3</v>
      </c>
      <c r="B186" s="40" t="s">
        <v>73</v>
      </c>
      <c r="C186" s="40">
        <v>3.2</v>
      </c>
      <c r="D186" s="36" t="s">
        <v>81</v>
      </c>
      <c r="E186" s="51" t="s">
        <v>394</v>
      </c>
      <c r="F186" s="40" t="s">
        <v>342</v>
      </c>
      <c r="G186" s="40">
        <v>4.2</v>
      </c>
      <c r="H186" s="40" t="s">
        <v>434</v>
      </c>
      <c r="I186" s="36"/>
    </row>
    <row r="187" spans="1:9" ht="30" hidden="1" x14ac:dyDescent="0.25">
      <c r="A187" s="40">
        <v>3</v>
      </c>
      <c r="B187" s="40" t="s">
        <v>241</v>
      </c>
      <c r="C187" s="40">
        <v>3.1</v>
      </c>
      <c r="D187" s="36" t="s">
        <v>248</v>
      </c>
      <c r="E187" s="51" t="s">
        <v>394</v>
      </c>
      <c r="F187" s="40" t="s">
        <v>342</v>
      </c>
      <c r="G187" s="40">
        <v>4.2</v>
      </c>
      <c r="H187" s="40">
        <v>4</v>
      </c>
      <c r="I187" s="36"/>
    </row>
    <row r="188" spans="1:9" ht="30" hidden="1" x14ac:dyDescent="0.25">
      <c r="A188" s="40">
        <v>3</v>
      </c>
      <c r="B188" s="40" t="s">
        <v>241</v>
      </c>
      <c r="C188" s="40">
        <v>3.4</v>
      </c>
      <c r="D188" s="36" t="s">
        <v>251</v>
      </c>
      <c r="E188" s="51" t="s">
        <v>394</v>
      </c>
      <c r="F188" s="40" t="s">
        <v>342</v>
      </c>
      <c r="G188" s="40">
        <v>4.2</v>
      </c>
      <c r="H188" s="40">
        <v>4</v>
      </c>
      <c r="I188" s="36"/>
    </row>
    <row r="189" spans="1:9" ht="30" hidden="1" x14ac:dyDescent="0.25">
      <c r="A189" s="40">
        <v>2</v>
      </c>
      <c r="B189" s="40" t="s">
        <v>305</v>
      </c>
      <c r="C189" s="40">
        <v>2.2999999999999998</v>
      </c>
      <c r="D189" s="36" t="s">
        <v>310</v>
      </c>
      <c r="E189" s="51" t="s">
        <v>394</v>
      </c>
      <c r="F189" s="40" t="s">
        <v>342</v>
      </c>
      <c r="G189" s="40">
        <v>4.2</v>
      </c>
      <c r="H189" s="40">
        <v>1</v>
      </c>
      <c r="I189" s="36" t="s">
        <v>531</v>
      </c>
    </row>
    <row r="190" spans="1:9" ht="30" hidden="1" x14ac:dyDescent="0.25">
      <c r="A190" s="40">
        <v>3</v>
      </c>
      <c r="B190" s="40" t="s">
        <v>73</v>
      </c>
      <c r="C190" s="40">
        <v>2.4</v>
      </c>
      <c r="D190" s="36" t="s">
        <v>79</v>
      </c>
      <c r="E190" s="51" t="s">
        <v>394</v>
      </c>
      <c r="F190" s="40" t="s">
        <v>342</v>
      </c>
      <c r="G190" s="40">
        <v>4.4000000000000004</v>
      </c>
      <c r="H190" s="40">
        <v>2</v>
      </c>
      <c r="I190" s="36"/>
    </row>
    <row r="191" spans="1:9" hidden="1" x14ac:dyDescent="0.25">
      <c r="A191" s="40">
        <v>2</v>
      </c>
      <c r="B191" s="40" t="s">
        <v>230</v>
      </c>
      <c r="C191" s="40">
        <v>2.1</v>
      </c>
      <c r="D191" s="36" t="s">
        <v>232</v>
      </c>
      <c r="E191" s="51" t="s">
        <v>394</v>
      </c>
      <c r="F191" s="40" t="s">
        <v>342</v>
      </c>
      <c r="G191" s="40">
        <v>4.4000000000000004</v>
      </c>
      <c r="H191" s="40">
        <v>5</v>
      </c>
      <c r="I191" s="36"/>
    </row>
    <row r="192" spans="1:9" ht="30" hidden="1" x14ac:dyDescent="0.25">
      <c r="A192" s="40">
        <v>2</v>
      </c>
      <c r="B192" s="40" t="s">
        <v>279</v>
      </c>
      <c r="C192" s="40">
        <v>2.1</v>
      </c>
      <c r="D192" s="36" t="s">
        <v>284</v>
      </c>
      <c r="E192" s="51" t="s">
        <v>394</v>
      </c>
      <c r="F192" s="40" t="s">
        <v>342</v>
      </c>
      <c r="G192" s="40">
        <v>4.4000000000000004</v>
      </c>
      <c r="H192" s="40">
        <v>3</v>
      </c>
      <c r="I192" s="36"/>
    </row>
    <row r="193" spans="1:9" ht="30" hidden="1" x14ac:dyDescent="0.25">
      <c r="A193" s="18">
        <v>2</v>
      </c>
      <c r="B193" s="18" t="s">
        <v>279</v>
      </c>
      <c r="C193" s="18">
        <v>2.2000000000000002</v>
      </c>
      <c r="D193" s="12" t="s">
        <v>285</v>
      </c>
      <c r="E193" s="51" t="s">
        <v>394</v>
      </c>
      <c r="F193" s="40" t="s">
        <v>342</v>
      </c>
      <c r="G193" s="40">
        <v>4.4000000000000004</v>
      </c>
      <c r="H193" s="40">
        <v>1</v>
      </c>
      <c r="I193" s="36"/>
    </row>
    <row r="194" spans="1:9" ht="30" hidden="1" x14ac:dyDescent="0.25">
      <c r="A194" s="40">
        <v>3</v>
      </c>
      <c r="B194" s="40" t="s">
        <v>279</v>
      </c>
      <c r="C194" s="40">
        <v>3.1</v>
      </c>
      <c r="D194" s="36" t="s">
        <v>289</v>
      </c>
      <c r="E194" s="51" t="s">
        <v>394</v>
      </c>
      <c r="F194" s="40" t="s">
        <v>342</v>
      </c>
      <c r="G194" s="40">
        <v>4.4000000000000004</v>
      </c>
      <c r="H194" s="40">
        <v>1</v>
      </c>
      <c r="I194" s="36"/>
    </row>
    <row r="195" spans="1:9" ht="30" hidden="1" x14ac:dyDescent="0.25">
      <c r="A195" s="18">
        <v>3</v>
      </c>
      <c r="B195" s="18" t="s">
        <v>279</v>
      </c>
      <c r="C195" s="18">
        <v>3.2</v>
      </c>
      <c r="D195" s="12" t="s">
        <v>398</v>
      </c>
      <c r="E195" s="51" t="s">
        <v>394</v>
      </c>
      <c r="F195" s="40" t="s">
        <v>342</v>
      </c>
      <c r="G195" s="40">
        <v>4.4000000000000004</v>
      </c>
      <c r="H195" s="40" t="s">
        <v>473</v>
      </c>
      <c r="I195" s="36"/>
    </row>
    <row r="196" spans="1:9" ht="45" hidden="1" x14ac:dyDescent="0.25">
      <c r="A196" s="40">
        <v>2</v>
      </c>
      <c r="B196" s="40" t="s">
        <v>273</v>
      </c>
      <c r="C196" s="40">
        <v>2.2999999999999998</v>
      </c>
      <c r="D196" s="36" t="s">
        <v>277</v>
      </c>
      <c r="E196" s="51" t="s">
        <v>394</v>
      </c>
      <c r="F196" s="40" t="s">
        <v>342</v>
      </c>
      <c r="G196" s="40">
        <v>4.4000000000000004</v>
      </c>
      <c r="H196" s="40">
        <v>4</v>
      </c>
      <c r="I196" s="36"/>
    </row>
    <row r="197" spans="1:9" ht="30" hidden="1" x14ac:dyDescent="0.25">
      <c r="A197" s="40">
        <v>1</v>
      </c>
      <c r="B197" s="40" t="s">
        <v>305</v>
      </c>
      <c r="C197" s="40">
        <v>1.1000000000000001</v>
      </c>
      <c r="D197" s="36" t="s">
        <v>306</v>
      </c>
      <c r="E197" s="51" t="s">
        <v>394</v>
      </c>
      <c r="F197" s="40" t="s">
        <v>342</v>
      </c>
      <c r="G197" s="40">
        <v>4.4000000000000004</v>
      </c>
      <c r="H197" s="40" t="s">
        <v>463</v>
      </c>
      <c r="I197" s="36"/>
    </row>
    <row r="198" spans="1:9" ht="45" hidden="1" x14ac:dyDescent="0.25">
      <c r="A198" s="39">
        <v>1</v>
      </c>
      <c r="B198" s="39" t="s">
        <v>305</v>
      </c>
      <c r="C198" s="39">
        <v>1.2</v>
      </c>
      <c r="D198" s="36" t="s">
        <v>307</v>
      </c>
      <c r="E198" s="51" t="s">
        <v>394</v>
      </c>
      <c r="F198" s="40" t="s">
        <v>342</v>
      </c>
      <c r="G198" s="40">
        <v>4.4000000000000004</v>
      </c>
      <c r="H198" s="40" t="s">
        <v>463</v>
      </c>
      <c r="I198" s="36"/>
    </row>
    <row r="199" spans="1:9" ht="30" hidden="1" x14ac:dyDescent="0.25">
      <c r="A199" s="40">
        <v>2</v>
      </c>
      <c r="B199" s="40" t="s">
        <v>25</v>
      </c>
      <c r="C199" s="40">
        <v>2.5</v>
      </c>
      <c r="D199" s="36" t="s">
        <v>31</v>
      </c>
      <c r="E199" s="51" t="s">
        <v>394</v>
      </c>
      <c r="F199" s="40" t="s">
        <v>321</v>
      </c>
      <c r="G199" s="40">
        <v>5.0999999999999996</v>
      </c>
      <c r="H199" s="40">
        <v>4</v>
      </c>
      <c r="I199" s="36"/>
    </row>
    <row r="200" spans="1:9" ht="45" hidden="1" x14ac:dyDescent="0.25">
      <c r="A200" s="40">
        <v>2</v>
      </c>
      <c r="B200" s="40" t="s">
        <v>73</v>
      </c>
      <c r="C200" s="40">
        <v>2.2999999999999998</v>
      </c>
      <c r="D200" s="36" t="s">
        <v>78</v>
      </c>
      <c r="E200" s="51" t="s">
        <v>394</v>
      </c>
      <c r="F200" s="40" t="s">
        <v>342</v>
      </c>
      <c r="G200" s="40">
        <v>5.0999999999999996</v>
      </c>
      <c r="H200" s="40">
        <v>6</v>
      </c>
      <c r="I200" s="36"/>
    </row>
    <row r="201" spans="1:9" ht="30" hidden="1" x14ac:dyDescent="0.25">
      <c r="A201" s="18">
        <v>2</v>
      </c>
      <c r="B201" s="18" t="s">
        <v>73</v>
      </c>
      <c r="C201" s="18">
        <v>2.4</v>
      </c>
      <c r="D201" s="12" t="s">
        <v>79</v>
      </c>
      <c r="E201" s="51" t="s">
        <v>394</v>
      </c>
      <c r="F201" s="40" t="s">
        <v>321</v>
      </c>
      <c r="G201" s="40">
        <v>5.0999999999999996</v>
      </c>
      <c r="H201" s="40" t="s">
        <v>517</v>
      </c>
      <c r="I201" s="36"/>
    </row>
    <row r="202" spans="1:9" ht="30" hidden="1" x14ac:dyDescent="0.25">
      <c r="A202" s="39">
        <v>3</v>
      </c>
      <c r="B202" s="39" t="s">
        <v>73</v>
      </c>
      <c r="C202" s="39">
        <v>3.1</v>
      </c>
      <c r="D202" s="36" t="s">
        <v>80</v>
      </c>
      <c r="E202" s="51" t="s">
        <v>394</v>
      </c>
      <c r="F202" s="40" t="s">
        <v>321</v>
      </c>
      <c r="G202" s="40">
        <v>5.0999999999999996</v>
      </c>
      <c r="H202" s="40" t="s">
        <v>463</v>
      </c>
      <c r="I202" s="36"/>
    </row>
    <row r="203" spans="1:9" ht="45" hidden="1" x14ac:dyDescent="0.25">
      <c r="A203" s="40">
        <v>3</v>
      </c>
      <c r="B203" s="40" t="s">
        <v>73</v>
      </c>
      <c r="C203" s="40">
        <v>3.2</v>
      </c>
      <c r="D203" s="36" t="s">
        <v>81</v>
      </c>
      <c r="E203" s="51" t="s">
        <v>394</v>
      </c>
      <c r="F203" s="40" t="s">
        <v>321</v>
      </c>
      <c r="G203" s="40">
        <v>5.0999999999999996</v>
      </c>
      <c r="H203" s="40" t="s">
        <v>518</v>
      </c>
      <c r="I203" s="36"/>
    </row>
    <row r="204" spans="1:9" ht="30" hidden="1" x14ac:dyDescent="0.25">
      <c r="A204" s="40">
        <v>3</v>
      </c>
      <c r="B204" s="40" t="s">
        <v>73</v>
      </c>
      <c r="C204" s="40">
        <v>3.3</v>
      </c>
      <c r="D204" s="36" t="s">
        <v>82</v>
      </c>
      <c r="E204" s="51" t="s">
        <v>394</v>
      </c>
      <c r="F204" s="40" t="s">
        <v>342</v>
      </c>
      <c r="G204" s="40">
        <v>5.0999999999999996</v>
      </c>
      <c r="H204" s="40" t="s">
        <v>476</v>
      </c>
      <c r="I204" s="36"/>
    </row>
    <row r="205" spans="1:9" ht="30" hidden="1" x14ac:dyDescent="0.25">
      <c r="A205" s="40">
        <v>2</v>
      </c>
      <c r="B205" s="40" t="s">
        <v>144</v>
      </c>
      <c r="C205" s="40">
        <v>2.1</v>
      </c>
      <c r="D205" s="36" t="s">
        <v>147</v>
      </c>
      <c r="E205" s="51" t="s">
        <v>394</v>
      </c>
      <c r="F205" s="40" t="s">
        <v>342</v>
      </c>
      <c r="G205" s="40">
        <v>5.0999999999999996</v>
      </c>
      <c r="H205" s="40" t="s">
        <v>475</v>
      </c>
      <c r="I205" s="36"/>
    </row>
    <row r="206" spans="1:9" ht="45" hidden="1" x14ac:dyDescent="0.25">
      <c r="A206" s="40">
        <v>2</v>
      </c>
      <c r="B206" s="40" t="s">
        <v>144</v>
      </c>
      <c r="C206" s="40">
        <v>2.2999999999999998</v>
      </c>
      <c r="D206" s="36" t="s">
        <v>149</v>
      </c>
      <c r="E206" s="51" t="s">
        <v>394</v>
      </c>
      <c r="F206" s="40" t="s">
        <v>342</v>
      </c>
      <c r="G206" s="40">
        <v>5.0999999999999996</v>
      </c>
      <c r="H206" s="40" t="s">
        <v>475</v>
      </c>
      <c r="I206" s="36"/>
    </row>
    <row r="207" spans="1:9" ht="45" hidden="1" x14ac:dyDescent="0.25">
      <c r="A207" s="40">
        <v>3</v>
      </c>
      <c r="B207" s="40" t="s">
        <v>144</v>
      </c>
      <c r="C207" s="40">
        <v>3.1</v>
      </c>
      <c r="D207" s="36" t="s">
        <v>431</v>
      </c>
      <c r="E207" s="51" t="s">
        <v>394</v>
      </c>
      <c r="F207" s="40" t="s">
        <v>321</v>
      </c>
      <c r="G207" s="40">
        <v>5.0999999999999996</v>
      </c>
      <c r="H207" s="40" t="s">
        <v>519</v>
      </c>
      <c r="I207" s="36"/>
    </row>
    <row r="208" spans="1:9" ht="30" hidden="1" x14ac:dyDescent="0.25">
      <c r="A208" s="18">
        <v>3</v>
      </c>
      <c r="B208" s="18" t="s">
        <v>183</v>
      </c>
      <c r="C208" s="18">
        <v>3.4</v>
      </c>
      <c r="D208" s="12" t="s">
        <v>197</v>
      </c>
      <c r="E208" s="51" t="s">
        <v>394</v>
      </c>
      <c r="F208" s="40" t="s">
        <v>321</v>
      </c>
      <c r="G208" s="40">
        <v>5.0999999999999996</v>
      </c>
      <c r="H208" s="40">
        <v>8</v>
      </c>
      <c r="I208" s="36"/>
    </row>
    <row r="209" spans="1:9" ht="30" hidden="1" x14ac:dyDescent="0.25">
      <c r="A209" s="18">
        <v>2</v>
      </c>
      <c r="B209" s="18" t="s">
        <v>223</v>
      </c>
      <c r="C209" s="18">
        <v>2.1</v>
      </c>
      <c r="D209" s="12" t="s">
        <v>225</v>
      </c>
      <c r="E209" s="51" t="s">
        <v>394</v>
      </c>
      <c r="F209" s="40" t="s">
        <v>342</v>
      </c>
      <c r="G209" s="40">
        <v>5.0999999999999996</v>
      </c>
      <c r="H209" s="40">
        <v>5</v>
      </c>
      <c r="I209" s="36"/>
    </row>
    <row r="210" spans="1:9" ht="45" hidden="1" x14ac:dyDescent="0.25">
      <c r="A210" s="40">
        <v>2</v>
      </c>
      <c r="B210" s="40" t="s">
        <v>223</v>
      </c>
      <c r="C210" s="40">
        <v>2.2000000000000002</v>
      </c>
      <c r="D210" s="36" t="s">
        <v>408</v>
      </c>
      <c r="E210" s="51" t="s">
        <v>394</v>
      </c>
      <c r="F210" s="40" t="s">
        <v>342</v>
      </c>
      <c r="G210" s="40">
        <v>5.0999999999999996</v>
      </c>
      <c r="H210" s="40">
        <v>9</v>
      </c>
      <c r="I210" s="36"/>
    </row>
    <row r="211" spans="1:9" hidden="1" x14ac:dyDescent="0.25">
      <c r="A211" s="40">
        <v>1</v>
      </c>
      <c r="B211" s="40" t="s">
        <v>176</v>
      </c>
      <c r="C211" s="40">
        <v>1.1000000000000001</v>
      </c>
      <c r="D211" s="36" t="s">
        <v>177</v>
      </c>
      <c r="E211" s="51" t="s">
        <v>394</v>
      </c>
      <c r="F211" s="40" t="s">
        <v>342</v>
      </c>
      <c r="G211" s="40">
        <v>5.0999999999999996</v>
      </c>
      <c r="H211" s="40" t="s">
        <v>474</v>
      </c>
      <c r="I211" s="36"/>
    </row>
    <row r="212" spans="1:9" ht="30" hidden="1" x14ac:dyDescent="0.25">
      <c r="A212" s="40">
        <v>2</v>
      </c>
      <c r="B212" s="40" t="s">
        <v>176</v>
      </c>
      <c r="C212" s="40">
        <v>2.1</v>
      </c>
      <c r="D212" s="36" t="s">
        <v>407</v>
      </c>
      <c r="E212" s="51" t="s">
        <v>394</v>
      </c>
      <c r="F212" s="40" t="s">
        <v>342</v>
      </c>
      <c r="G212" s="40">
        <v>5.0999999999999996</v>
      </c>
      <c r="H212" s="40" t="s">
        <v>463</v>
      </c>
      <c r="I212" s="36"/>
    </row>
    <row r="213" spans="1:9" hidden="1" x14ac:dyDescent="0.25">
      <c r="A213" s="40">
        <v>2</v>
      </c>
      <c r="B213" s="40" t="s">
        <v>176</v>
      </c>
      <c r="C213" s="40">
        <v>2.2000000000000002</v>
      </c>
      <c r="D213" s="36" t="s">
        <v>179</v>
      </c>
      <c r="E213" s="51" t="s">
        <v>394</v>
      </c>
      <c r="F213" s="40" t="s">
        <v>342</v>
      </c>
      <c r="G213" s="40">
        <v>5.0999999999999996</v>
      </c>
      <c r="H213" s="40">
        <v>9</v>
      </c>
      <c r="I213" s="36"/>
    </row>
    <row r="214" spans="1:9" ht="30" hidden="1" x14ac:dyDescent="0.25">
      <c r="A214" s="40">
        <v>2</v>
      </c>
      <c r="B214" s="40" t="s">
        <v>176</v>
      </c>
      <c r="C214" s="40">
        <v>2.2999999999999998</v>
      </c>
      <c r="D214" s="36" t="s">
        <v>180</v>
      </c>
      <c r="E214" s="51" t="s">
        <v>394</v>
      </c>
      <c r="F214" s="40" t="s">
        <v>342</v>
      </c>
      <c r="G214" s="40">
        <v>5.0999999999999996</v>
      </c>
      <c r="H214" s="40">
        <v>5</v>
      </c>
      <c r="I214" s="36"/>
    </row>
    <row r="215" spans="1:9" ht="45" hidden="1" x14ac:dyDescent="0.25">
      <c r="A215" s="40">
        <v>2</v>
      </c>
      <c r="B215" s="40" t="s">
        <v>241</v>
      </c>
      <c r="C215" s="40">
        <v>2.4</v>
      </c>
      <c r="D215" s="36" t="s">
        <v>246</v>
      </c>
      <c r="E215" s="51" t="s">
        <v>394</v>
      </c>
      <c r="F215" s="40" t="s">
        <v>342</v>
      </c>
      <c r="G215" s="40">
        <v>5.0999999999999996</v>
      </c>
      <c r="H215" s="40">
        <v>4</v>
      </c>
      <c r="I215" s="36"/>
    </row>
    <row r="216" spans="1:9" ht="30" hidden="1" x14ac:dyDescent="0.25">
      <c r="A216" s="40">
        <v>1</v>
      </c>
      <c r="B216" s="40" t="s">
        <v>305</v>
      </c>
      <c r="C216" s="40">
        <v>1.1000000000000001</v>
      </c>
      <c r="D216" s="36" t="s">
        <v>306</v>
      </c>
      <c r="E216" s="51" t="s">
        <v>394</v>
      </c>
      <c r="F216" s="40" t="s">
        <v>342</v>
      </c>
      <c r="G216" s="40">
        <v>5.0999999999999996</v>
      </c>
      <c r="H216" s="40" t="s">
        <v>436</v>
      </c>
      <c r="I216" s="36"/>
    </row>
    <row r="217" spans="1:9" ht="45" hidden="1" x14ac:dyDescent="0.25">
      <c r="A217" s="40">
        <v>1</v>
      </c>
      <c r="B217" s="40" t="s">
        <v>305</v>
      </c>
      <c r="C217" s="40">
        <v>1.2</v>
      </c>
      <c r="D217" s="36" t="s">
        <v>307</v>
      </c>
      <c r="E217" s="51" t="s">
        <v>394</v>
      </c>
      <c r="F217" s="40" t="s">
        <v>342</v>
      </c>
      <c r="G217" s="40">
        <v>5.0999999999999996</v>
      </c>
      <c r="H217" s="40">
        <v>1</v>
      </c>
      <c r="I217" s="36"/>
    </row>
    <row r="218" spans="1:9" ht="30" hidden="1" x14ac:dyDescent="0.25">
      <c r="A218" s="40">
        <v>2</v>
      </c>
      <c r="B218" s="40" t="s">
        <v>305</v>
      </c>
      <c r="C218" s="40">
        <v>2.2000000000000002</v>
      </c>
      <c r="D218" s="36" t="s">
        <v>309</v>
      </c>
      <c r="E218" s="51" t="s">
        <v>394</v>
      </c>
      <c r="F218" s="40" t="s">
        <v>342</v>
      </c>
      <c r="G218" s="40">
        <v>5.0999999999999996</v>
      </c>
      <c r="H218" s="40">
        <v>5</v>
      </c>
      <c r="I218" s="36"/>
    </row>
    <row r="219" spans="1:9" hidden="1" x14ac:dyDescent="0.25">
      <c r="A219" s="40">
        <v>3</v>
      </c>
      <c r="B219" s="40" t="s">
        <v>155</v>
      </c>
      <c r="C219" s="40">
        <v>3.3</v>
      </c>
      <c r="D219" s="36" t="s">
        <v>164</v>
      </c>
      <c r="E219" s="51" t="s">
        <v>394</v>
      </c>
      <c r="F219" s="40" t="s">
        <v>321</v>
      </c>
      <c r="G219" s="40">
        <v>5.2</v>
      </c>
      <c r="H219" s="40">
        <v>3</v>
      </c>
      <c r="I219" s="36"/>
    </row>
    <row r="220" spans="1:9" ht="30" hidden="1" x14ac:dyDescent="0.25">
      <c r="A220" s="40">
        <v>2</v>
      </c>
      <c r="B220" s="40" t="s">
        <v>25</v>
      </c>
      <c r="C220" s="40">
        <v>2.4</v>
      </c>
      <c r="D220" s="36" t="s">
        <v>30</v>
      </c>
      <c r="E220" s="51" t="s">
        <v>394</v>
      </c>
      <c r="F220" s="40" t="s">
        <v>342</v>
      </c>
      <c r="G220" s="40">
        <v>6.1</v>
      </c>
      <c r="H220" s="40">
        <v>2</v>
      </c>
      <c r="I220" s="36" t="s">
        <v>534</v>
      </c>
    </row>
    <row r="221" spans="1:9" hidden="1" x14ac:dyDescent="0.25">
      <c r="A221" s="40">
        <v>3</v>
      </c>
      <c r="B221" s="40" t="s">
        <v>292</v>
      </c>
      <c r="C221" s="40">
        <v>3.2</v>
      </c>
      <c r="D221" s="36" t="s">
        <v>298</v>
      </c>
      <c r="E221" s="51" t="s">
        <v>394</v>
      </c>
      <c r="F221" s="40" t="s">
        <v>342</v>
      </c>
      <c r="G221" s="40">
        <v>6.1</v>
      </c>
      <c r="H221" s="40">
        <v>1</v>
      </c>
      <c r="I221" s="36" t="s">
        <v>534</v>
      </c>
    </row>
    <row r="222" spans="1:9" hidden="1" x14ac:dyDescent="0.25">
      <c r="A222" s="18">
        <v>3</v>
      </c>
      <c r="B222" s="18" t="s">
        <v>292</v>
      </c>
      <c r="C222" s="18">
        <v>3.4</v>
      </c>
      <c r="D222" s="12" t="s">
        <v>300</v>
      </c>
      <c r="E222" s="51" t="s">
        <v>394</v>
      </c>
      <c r="F222" s="40" t="s">
        <v>342</v>
      </c>
      <c r="G222" s="40">
        <v>6.1</v>
      </c>
      <c r="H222" s="40">
        <v>1</v>
      </c>
      <c r="I222" s="36"/>
    </row>
    <row r="223" spans="1:9" hidden="1" x14ac:dyDescent="0.25">
      <c r="A223" s="40">
        <v>1</v>
      </c>
      <c r="B223" s="40" t="s">
        <v>176</v>
      </c>
      <c r="C223" s="40">
        <v>1.1000000000000001</v>
      </c>
      <c r="D223" s="36" t="s">
        <v>177</v>
      </c>
      <c r="E223" s="51" t="s">
        <v>394</v>
      </c>
      <c r="F223" s="40" t="s">
        <v>342</v>
      </c>
      <c r="G223" s="40">
        <v>6.2</v>
      </c>
      <c r="H223" s="40">
        <v>5</v>
      </c>
      <c r="I223" s="36"/>
    </row>
    <row r="224" spans="1:9" ht="30" hidden="1" x14ac:dyDescent="0.25">
      <c r="A224" s="40">
        <v>1</v>
      </c>
      <c r="B224" s="40" t="s">
        <v>305</v>
      </c>
      <c r="C224" s="40">
        <v>1.1000000000000001</v>
      </c>
      <c r="D224" s="36" t="s">
        <v>306</v>
      </c>
      <c r="E224" s="51" t="s">
        <v>394</v>
      </c>
      <c r="F224" s="40" t="s">
        <v>342</v>
      </c>
      <c r="G224" s="40">
        <v>6.2</v>
      </c>
      <c r="H224" s="40">
        <v>6</v>
      </c>
      <c r="I224" s="36"/>
    </row>
    <row r="225" spans="1:9" ht="30" hidden="1" x14ac:dyDescent="0.25">
      <c r="A225" s="40">
        <v>2</v>
      </c>
      <c r="B225" s="40" t="s">
        <v>223</v>
      </c>
      <c r="C225" s="40">
        <v>2.1</v>
      </c>
      <c r="D225" s="36" t="s">
        <v>225</v>
      </c>
      <c r="E225" s="51" t="s">
        <v>394</v>
      </c>
      <c r="F225" s="40" t="s">
        <v>342</v>
      </c>
      <c r="G225" s="40">
        <v>7.1</v>
      </c>
      <c r="H225" s="40" t="s">
        <v>434</v>
      </c>
      <c r="I225" s="36"/>
    </row>
    <row r="226" spans="1:9" hidden="1" x14ac:dyDescent="0.25">
      <c r="A226" s="40">
        <v>2</v>
      </c>
      <c r="B226" s="40" t="s">
        <v>176</v>
      </c>
      <c r="C226" s="40">
        <v>2.2000000000000002</v>
      </c>
      <c r="D226" s="36" t="s">
        <v>179</v>
      </c>
      <c r="E226" s="51" t="s">
        <v>394</v>
      </c>
      <c r="F226" s="40" t="s">
        <v>342</v>
      </c>
      <c r="G226" s="40">
        <v>7.1</v>
      </c>
      <c r="H226" s="40">
        <v>3</v>
      </c>
      <c r="I226" s="36"/>
    </row>
    <row r="227" spans="1:9" hidden="1" x14ac:dyDescent="0.25">
      <c r="A227" s="59">
        <v>1</v>
      </c>
      <c r="B227" s="39" t="s">
        <v>13</v>
      </c>
      <c r="C227" s="39">
        <v>1.1000000000000001</v>
      </c>
      <c r="D227" s="53" t="s">
        <v>14</v>
      </c>
      <c r="E227" s="51" t="s">
        <v>394</v>
      </c>
      <c r="F227" s="40" t="s">
        <v>342</v>
      </c>
      <c r="G227" s="40">
        <v>7.2</v>
      </c>
      <c r="H227" s="40">
        <v>7</v>
      </c>
      <c r="I227" s="36"/>
    </row>
    <row r="228" spans="1:9" ht="45" hidden="1" x14ac:dyDescent="0.25">
      <c r="A228" s="18">
        <v>3</v>
      </c>
      <c r="B228" s="18" t="s">
        <v>199</v>
      </c>
      <c r="C228" s="18">
        <v>3.3</v>
      </c>
      <c r="D228" s="12" t="s">
        <v>206</v>
      </c>
      <c r="E228" s="51" t="s">
        <v>394</v>
      </c>
      <c r="F228" s="40" t="s">
        <v>342</v>
      </c>
      <c r="G228" s="40">
        <v>7.2</v>
      </c>
      <c r="H228" s="40">
        <v>8</v>
      </c>
      <c r="I228" s="36"/>
    </row>
    <row r="229" spans="1:9" ht="45" hidden="1" x14ac:dyDescent="0.25">
      <c r="A229" s="18">
        <v>2</v>
      </c>
      <c r="B229" s="18" t="s">
        <v>223</v>
      </c>
      <c r="C229" s="18">
        <v>2.2000000000000002</v>
      </c>
      <c r="D229" s="12" t="s">
        <v>408</v>
      </c>
      <c r="E229" s="51" t="s">
        <v>394</v>
      </c>
      <c r="F229" s="40" t="s">
        <v>342</v>
      </c>
      <c r="G229" s="40">
        <v>7.2</v>
      </c>
      <c r="H229" s="40">
        <v>1</v>
      </c>
      <c r="I229" s="36"/>
    </row>
    <row r="230" spans="1:9" ht="18" hidden="1" customHeight="1" x14ac:dyDescent="0.25">
      <c r="A230" s="40">
        <v>2</v>
      </c>
      <c r="B230" s="40" t="s">
        <v>176</v>
      </c>
      <c r="C230" s="40">
        <v>2.1</v>
      </c>
      <c r="D230" s="36" t="s">
        <v>178</v>
      </c>
      <c r="E230" s="51" t="s">
        <v>394</v>
      </c>
      <c r="F230" s="40" t="s">
        <v>342</v>
      </c>
      <c r="G230" s="40">
        <v>7.2</v>
      </c>
      <c r="H230" s="40" t="s">
        <v>536</v>
      </c>
      <c r="I230" s="36"/>
    </row>
    <row r="231" spans="1:9" ht="30" hidden="1" x14ac:dyDescent="0.25">
      <c r="A231" s="40">
        <v>1</v>
      </c>
      <c r="B231" s="40" t="s">
        <v>305</v>
      </c>
      <c r="C231" s="40">
        <v>1.1000000000000001</v>
      </c>
      <c r="D231" s="36" t="s">
        <v>306</v>
      </c>
      <c r="E231" s="51" t="s">
        <v>394</v>
      </c>
      <c r="F231" s="40" t="s">
        <v>342</v>
      </c>
      <c r="G231" s="40">
        <v>7.2</v>
      </c>
      <c r="H231" s="40" t="s">
        <v>455</v>
      </c>
      <c r="I231" s="36"/>
    </row>
    <row r="232" spans="1:9" ht="45" hidden="1" x14ac:dyDescent="0.25">
      <c r="A232" s="18">
        <v>1</v>
      </c>
      <c r="B232" s="18" t="s">
        <v>305</v>
      </c>
      <c r="C232" s="18">
        <v>1.2</v>
      </c>
      <c r="D232" s="12" t="s">
        <v>307</v>
      </c>
      <c r="E232" s="51" t="s">
        <v>394</v>
      </c>
      <c r="F232" s="40" t="s">
        <v>342</v>
      </c>
      <c r="G232" s="40">
        <v>7.2</v>
      </c>
      <c r="H232" s="40" t="s">
        <v>455</v>
      </c>
      <c r="I232" s="36"/>
    </row>
    <row r="233" spans="1:9" ht="30" hidden="1" x14ac:dyDescent="0.25">
      <c r="A233" s="18">
        <v>3</v>
      </c>
      <c r="B233" s="18" t="s">
        <v>305</v>
      </c>
      <c r="C233" s="18">
        <v>3.2</v>
      </c>
      <c r="D233" s="12" t="s">
        <v>312</v>
      </c>
      <c r="E233" s="51" t="s">
        <v>394</v>
      </c>
      <c r="F233" s="40" t="s">
        <v>342</v>
      </c>
      <c r="G233" s="40">
        <v>7.2</v>
      </c>
      <c r="H233" s="40" t="s">
        <v>478</v>
      </c>
      <c r="I233" s="36"/>
    </row>
    <row r="234" spans="1:9" ht="30" hidden="1" x14ac:dyDescent="0.25">
      <c r="A234" s="40">
        <v>2</v>
      </c>
      <c r="B234" s="40" t="s">
        <v>176</v>
      </c>
      <c r="C234" s="40">
        <v>2.1</v>
      </c>
      <c r="D234" s="36" t="s">
        <v>407</v>
      </c>
      <c r="E234" s="51" t="s">
        <v>394</v>
      </c>
      <c r="F234" s="40" t="s">
        <v>342</v>
      </c>
      <c r="G234" s="40">
        <v>8.1</v>
      </c>
      <c r="H234" s="40">
        <v>2</v>
      </c>
      <c r="I234" s="36"/>
    </row>
    <row r="235" spans="1:9" hidden="1" x14ac:dyDescent="0.25">
      <c r="A235" s="18">
        <v>2</v>
      </c>
      <c r="B235" s="18" t="s">
        <v>176</v>
      </c>
      <c r="C235" s="18">
        <v>2.2000000000000002</v>
      </c>
      <c r="D235" s="12" t="s">
        <v>179</v>
      </c>
      <c r="E235" s="51" t="s">
        <v>394</v>
      </c>
      <c r="F235" s="40" t="s">
        <v>342</v>
      </c>
      <c r="G235" s="40">
        <v>8.1</v>
      </c>
      <c r="H235" s="40">
        <v>1</v>
      </c>
      <c r="I235" s="36"/>
    </row>
    <row r="236" spans="1:9" ht="30" hidden="1" x14ac:dyDescent="0.25">
      <c r="A236" s="40">
        <v>2</v>
      </c>
      <c r="B236" s="40" t="s">
        <v>144</v>
      </c>
      <c r="C236" s="40">
        <v>2.2000000000000002</v>
      </c>
      <c r="D236" s="36" t="s">
        <v>148</v>
      </c>
      <c r="E236" s="51" t="s">
        <v>394</v>
      </c>
      <c r="F236" s="40" t="s">
        <v>342</v>
      </c>
      <c r="G236" s="40">
        <v>8.1999999999999993</v>
      </c>
      <c r="H236" s="40" t="s">
        <v>434</v>
      </c>
      <c r="I236" s="36"/>
    </row>
    <row r="237" spans="1:9" ht="45" hidden="1" x14ac:dyDescent="0.25">
      <c r="A237" s="40">
        <v>3</v>
      </c>
      <c r="B237" s="40" t="s">
        <v>144</v>
      </c>
      <c r="C237" s="40">
        <v>3.1</v>
      </c>
      <c r="D237" s="36" t="s">
        <v>151</v>
      </c>
      <c r="E237" s="51" t="s">
        <v>394</v>
      </c>
      <c r="F237" s="40" t="s">
        <v>342</v>
      </c>
      <c r="G237" s="40">
        <v>8.1999999999999993</v>
      </c>
      <c r="H237" s="40" t="s">
        <v>537</v>
      </c>
      <c r="I237" s="36"/>
    </row>
    <row r="238" spans="1:9" ht="30" hidden="1" x14ac:dyDescent="0.25">
      <c r="A238" s="40">
        <v>2</v>
      </c>
      <c r="B238" s="40" t="s">
        <v>305</v>
      </c>
      <c r="C238" s="40">
        <v>2.1</v>
      </c>
      <c r="D238" s="36" t="s">
        <v>308</v>
      </c>
      <c r="E238" s="51" t="s">
        <v>394</v>
      </c>
      <c r="F238" s="40" t="s">
        <v>342</v>
      </c>
      <c r="G238" s="40">
        <v>8.1999999999999993</v>
      </c>
      <c r="H238" s="40" t="s">
        <v>455</v>
      </c>
      <c r="I238" s="36"/>
    </row>
    <row r="239" spans="1:9" ht="30" hidden="1" x14ac:dyDescent="0.25">
      <c r="A239" s="40">
        <v>3</v>
      </c>
      <c r="B239" s="40" t="s">
        <v>305</v>
      </c>
      <c r="C239" s="40">
        <v>3.1</v>
      </c>
      <c r="D239" s="36" t="s">
        <v>311</v>
      </c>
      <c r="E239" s="51" t="s">
        <v>394</v>
      </c>
      <c r="F239" s="40" t="s">
        <v>342</v>
      </c>
      <c r="G239" s="40">
        <v>8.1999999999999993</v>
      </c>
      <c r="H239" s="40" t="s">
        <v>439</v>
      </c>
      <c r="I239" s="36"/>
    </row>
    <row r="240" spans="1:9" ht="30" hidden="1" x14ac:dyDescent="0.25">
      <c r="A240" s="40">
        <v>3</v>
      </c>
      <c r="B240" s="40" t="s">
        <v>305</v>
      </c>
      <c r="C240" s="40">
        <v>3.2</v>
      </c>
      <c r="D240" s="36" t="s">
        <v>312</v>
      </c>
      <c r="E240" s="51" t="s">
        <v>394</v>
      </c>
      <c r="F240" s="40" t="s">
        <v>342</v>
      </c>
      <c r="G240" s="40">
        <v>8.1999999999999993</v>
      </c>
      <c r="H240" s="40" t="s">
        <v>538</v>
      </c>
      <c r="I240" s="36"/>
    </row>
    <row r="241" spans="1:9" ht="30" hidden="1" x14ac:dyDescent="0.25">
      <c r="A241" s="40">
        <v>2</v>
      </c>
      <c r="B241" s="40" t="s">
        <v>25</v>
      </c>
      <c r="C241" s="40">
        <v>2.2000000000000002</v>
      </c>
      <c r="D241" s="36" t="s">
        <v>27</v>
      </c>
      <c r="E241" s="51" t="s">
        <v>394</v>
      </c>
      <c r="F241" s="40" t="s">
        <v>342</v>
      </c>
      <c r="G241" s="40">
        <v>9.1999999999999993</v>
      </c>
      <c r="H241" s="40">
        <v>1</v>
      </c>
      <c r="I241" s="36"/>
    </row>
    <row r="242" spans="1:9" ht="30" hidden="1" x14ac:dyDescent="0.25">
      <c r="A242" s="40">
        <v>2</v>
      </c>
      <c r="B242" s="40" t="s">
        <v>25</v>
      </c>
      <c r="C242" s="40">
        <v>2.2999999999999998</v>
      </c>
      <c r="D242" s="36" t="s">
        <v>29</v>
      </c>
      <c r="E242" s="51" t="s">
        <v>394</v>
      </c>
      <c r="F242" s="40" t="s">
        <v>342</v>
      </c>
      <c r="G242" s="40">
        <v>9.1999999999999993</v>
      </c>
      <c r="H242" s="40" t="s">
        <v>458</v>
      </c>
      <c r="I242" s="36"/>
    </row>
    <row r="243" spans="1:9" ht="30" hidden="1" x14ac:dyDescent="0.25">
      <c r="A243" s="40">
        <v>2</v>
      </c>
      <c r="B243" s="40" t="s">
        <v>25</v>
      </c>
      <c r="C243" s="40">
        <v>2.5</v>
      </c>
      <c r="D243" s="36" t="s">
        <v>31</v>
      </c>
      <c r="E243" s="51" t="s">
        <v>394</v>
      </c>
      <c r="F243" s="40" t="s">
        <v>342</v>
      </c>
      <c r="G243" s="40">
        <v>9.1999999999999993</v>
      </c>
      <c r="H243" s="40" t="s">
        <v>458</v>
      </c>
      <c r="I243" s="36"/>
    </row>
    <row r="244" spans="1:9" ht="30" hidden="1" x14ac:dyDescent="0.25">
      <c r="A244" s="40">
        <v>2</v>
      </c>
      <c r="B244" s="40" t="s">
        <v>25</v>
      </c>
      <c r="C244" s="40">
        <v>2.1</v>
      </c>
      <c r="D244" s="36" t="s">
        <v>28</v>
      </c>
      <c r="E244" s="51" t="s">
        <v>412</v>
      </c>
      <c r="F244" s="40" t="s">
        <v>337</v>
      </c>
      <c r="G244" s="40">
        <v>1.1000000000000001</v>
      </c>
      <c r="H244" s="40">
        <v>1</v>
      </c>
      <c r="I244" s="36" t="s">
        <v>452</v>
      </c>
    </row>
    <row r="245" spans="1:9" ht="30" hidden="1" x14ac:dyDescent="0.25">
      <c r="A245" s="39">
        <v>2</v>
      </c>
      <c r="B245" s="39" t="s">
        <v>25</v>
      </c>
      <c r="C245" s="39">
        <v>2.2999999999999998</v>
      </c>
      <c r="D245" s="36" t="s">
        <v>29</v>
      </c>
      <c r="E245" s="51" t="s">
        <v>412</v>
      </c>
      <c r="F245" s="40" t="s">
        <v>337</v>
      </c>
      <c r="G245" s="40">
        <v>1.1000000000000001</v>
      </c>
      <c r="H245" s="40">
        <v>5</v>
      </c>
      <c r="I245" s="36" t="s">
        <v>524</v>
      </c>
    </row>
    <row r="246" spans="1:9" ht="45" hidden="1" x14ac:dyDescent="0.25">
      <c r="A246" s="40">
        <v>2</v>
      </c>
      <c r="B246" s="40" t="s">
        <v>25</v>
      </c>
      <c r="C246" s="40">
        <v>2.6</v>
      </c>
      <c r="D246" s="36" t="s">
        <v>32</v>
      </c>
      <c r="E246" s="51" t="s">
        <v>412</v>
      </c>
      <c r="F246" s="40" t="s">
        <v>337</v>
      </c>
      <c r="G246" s="40">
        <v>1.1000000000000001</v>
      </c>
      <c r="H246" s="40">
        <v>5</v>
      </c>
      <c r="I246" s="36" t="s">
        <v>523</v>
      </c>
    </row>
    <row r="247" spans="1:9" ht="30" hidden="1" x14ac:dyDescent="0.25">
      <c r="A247" s="40">
        <v>2</v>
      </c>
      <c r="B247" s="40" t="s">
        <v>40</v>
      </c>
      <c r="C247" s="40">
        <v>2.1</v>
      </c>
      <c r="D247" s="36" t="s">
        <v>43</v>
      </c>
      <c r="E247" s="51" t="s">
        <v>412</v>
      </c>
      <c r="F247" s="40" t="s">
        <v>321</v>
      </c>
      <c r="G247" s="40">
        <v>1.1000000000000001</v>
      </c>
      <c r="H247" s="40">
        <v>1</v>
      </c>
      <c r="I247" s="36" t="s">
        <v>433</v>
      </c>
    </row>
    <row r="248" spans="1:9" ht="30" hidden="1" x14ac:dyDescent="0.25">
      <c r="A248" s="40">
        <v>2</v>
      </c>
      <c r="B248" s="40" t="s">
        <v>47</v>
      </c>
      <c r="C248" s="40">
        <v>2.2000000000000002</v>
      </c>
      <c r="D248" s="36" t="s">
        <v>51</v>
      </c>
      <c r="E248" s="51" t="s">
        <v>412</v>
      </c>
      <c r="F248" s="40" t="s">
        <v>321</v>
      </c>
      <c r="G248" s="40">
        <v>1.1000000000000001</v>
      </c>
      <c r="H248" s="40">
        <v>2</v>
      </c>
      <c r="I248" s="36" t="s">
        <v>413</v>
      </c>
    </row>
    <row r="249" spans="1:9" ht="30" hidden="1" x14ac:dyDescent="0.25">
      <c r="A249" s="40">
        <v>2</v>
      </c>
      <c r="B249" s="40" t="s">
        <v>73</v>
      </c>
      <c r="C249" s="40">
        <v>2.4</v>
      </c>
      <c r="D249" s="36" t="s">
        <v>79</v>
      </c>
      <c r="E249" s="51" t="s">
        <v>412</v>
      </c>
      <c r="F249" s="40" t="s">
        <v>337</v>
      </c>
      <c r="G249" s="40">
        <v>1.1000000000000001</v>
      </c>
      <c r="H249" s="40">
        <v>6</v>
      </c>
      <c r="I249" s="36" t="s">
        <v>525</v>
      </c>
    </row>
    <row r="250" spans="1:9" ht="30" hidden="1" x14ac:dyDescent="0.25">
      <c r="A250" s="40">
        <v>3</v>
      </c>
      <c r="B250" s="40" t="s">
        <v>106</v>
      </c>
      <c r="C250" s="40">
        <v>3.3</v>
      </c>
      <c r="D250" s="36" t="s">
        <v>112</v>
      </c>
      <c r="E250" s="51" t="s">
        <v>412</v>
      </c>
      <c r="F250" s="40" t="s">
        <v>321</v>
      </c>
      <c r="G250" s="40">
        <v>1.1000000000000001</v>
      </c>
      <c r="H250" s="40">
        <v>1</v>
      </c>
      <c r="I250" s="36" t="s">
        <v>487</v>
      </c>
    </row>
    <row r="251" spans="1:9" ht="45" hidden="1" x14ac:dyDescent="0.25">
      <c r="A251" s="40">
        <v>3</v>
      </c>
      <c r="B251" s="40" t="s">
        <v>199</v>
      </c>
      <c r="C251" s="40">
        <v>3.3</v>
      </c>
      <c r="D251" s="36" t="s">
        <v>206</v>
      </c>
      <c r="E251" s="51" t="s">
        <v>412</v>
      </c>
      <c r="F251" s="40" t="s">
        <v>321</v>
      </c>
      <c r="G251" s="40">
        <v>1.1000000000000001</v>
      </c>
      <c r="H251" s="40">
        <v>2</v>
      </c>
      <c r="I251" s="36" t="s">
        <v>483</v>
      </c>
    </row>
    <row r="252" spans="1:9" ht="30" hidden="1" x14ac:dyDescent="0.25">
      <c r="A252" s="40">
        <v>3</v>
      </c>
      <c r="B252" s="40" t="s">
        <v>241</v>
      </c>
      <c r="C252" s="40">
        <v>3.1</v>
      </c>
      <c r="D252" s="36" t="s">
        <v>248</v>
      </c>
      <c r="E252" s="51" t="s">
        <v>412</v>
      </c>
      <c r="F252" s="40" t="s">
        <v>484</v>
      </c>
      <c r="G252" s="40">
        <v>1.1000000000000001</v>
      </c>
      <c r="H252" s="40">
        <v>3</v>
      </c>
      <c r="I252" s="36" t="s">
        <v>485</v>
      </c>
    </row>
    <row r="253" spans="1:9" hidden="1" x14ac:dyDescent="0.25">
      <c r="A253" s="40">
        <v>2</v>
      </c>
      <c r="B253" s="40" t="s">
        <v>292</v>
      </c>
      <c r="C253" s="40">
        <v>2.1</v>
      </c>
      <c r="D253" s="36" t="s">
        <v>401</v>
      </c>
      <c r="E253" s="51" t="s">
        <v>412</v>
      </c>
      <c r="F253" s="40" t="s">
        <v>337</v>
      </c>
      <c r="G253" s="40">
        <v>1.1000000000000001</v>
      </c>
      <c r="H253" s="40">
        <v>6</v>
      </c>
      <c r="I253" s="36" t="s">
        <v>451</v>
      </c>
    </row>
    <row r="254" spans="1:9" ht="30" hidden="1" x14ac:dyDescent="0.25">
      <c r="A254" s="40">
        <v>2</v>
      </c>
      <c r="B254" s="40" t="s">
        <v>40</v>
      </c>
      <c r="C254" s="40">
        <v>2.2000000000000002</v>
      </c>
      <c r="D254" s="36" t="s">
        <v>44</v>
      </c>
      <c r="E254" s="51" t="s">
        <v>412</v>
      </c>
      <c r="F254" s="40" t="s">
        <v>321</v>
      </c>
      <c r="G254" s="40">
        <v>1.2</v>
      </c>
      <c r="H254" s="40">
        <v>1</v>
      </c>
      <c r="I254" s="36" t="s">
        <v>416</v>
      </c>
    </row>
    <row r="255" spans="1:9" hidden="1" x14ac:dyDescent="0.25">
      <c r="A255" s="40">
        <v>3</v>
      </c>
      <c r="B255" s="40" t="s">
        <v>292</v>
      </c>
      <c r="C255" s="40">
        <v>3.1</v>
      </c>
      <c r="D255" s="36" t="s">
        <v>297</v>
      </c>
      <c r="E255" s="51" t="s">
        <v>412</v>
      </c>
      <c r="F255" s="40" t="s">
        <v>321</v>
      </c>
      <c r="G255" s="40">
        <v>1.2</v>
      </c>
      <c r="H255" s="40">
        <v>1</v>
      </c>
      <c r="I255" s="36"/>
    </row>
    <row r="256" spans="1:9" ht="60" hidden="1" x14ac:dyDescent="0.25">
      <c r="A256" s="40">
        <v>2</v>
      </c>
      <c r="B256" s="40" t="s">
        <v>255</v>
      </c>
      <c r="C256" s="40">
        <v>2.2000000000000002</v>
      </c>
      <c r="D256" s="36" t="s">
        <v>258</v>
      </c>
      <c r="E256" s="51" t="s">
        <v>412</v>
      </c>
      <c r="F256" s="40" t="s">
        <v>321</v>
      </c>
      <c r="G256" s="40">
        <v>1.3</v>
      </c>
      <c r="H256" s="40">
        <v>5</v>
      </c>
      <c r="I256" s="36" t="s">
        <v>490</v>
      </c>
    </row>
    <row r="257" spans="1:9" hidden="1" x14ac:dyDescent="0.25">
      <c r="A257" s="40">
        <v>1</v>
      </c>
      <c r="B257" s="40" t="s">
        <v>25</v>
      </c>
      <c r="C257" s="40">
        <v>1.1000000000000001</v>
      </c>
      <c r="D257" s="36" t="s">
        <v>26</v>
      </c>
      <c r="E257" s="51" t="s">
        <v>412</v>
      </c>
      <c r="F257" s="40" t="s">
        <v>337</v>
      </c>
      <c r="G257" s="40">
        <v>2.1</v>
      </c>
      <c r="H257" s="40">
        <v>1</v>
      </c>
      <c r="I257" s="36" t="s">
        <v>443</v>
      </c>
    </row>
    <row r="258" spans="1:9" ht="30" hidden="1" x14ac:dyDescent="0.25">
      <c r="A258" s="40">
        <v>2</v>
      </c>
      <c r="B258" s="40" t="s">
        <v>25</v>
      </c>
      <c r="C258" s="40">
        <v>2.1</v>
      </c>
      <c r="D258" s="36" t="s">
        <v>28</v>
      </c>
      <c r="E258" s="51" t="s">
        <v>412</v>
      </c>
      <c r="F258" s="40" t="s">
        <v>321</v>
      </c>
      <c r="G258" s="40">
        <v>2.1</v>
      </c>
      <c r="H258" s="40">
        <v>7</v>
      </c>
      <c r="I258" s="36" t="s">
        <v>495</v>
      </c>
    </row>
    <row r="259" spans="1:9" hidden="1" x14ac:dyDescent="0.25">
      <c r="A259" s="40">
        <v>2</v>
      </c>
      <c r="B259" s="40" t="s">
        <v>33</v>
      </c>
      <c r="C259" s="40">
        <v>2.2000000000000002</v>
      </c>
      <c r="D259" s="36" t="s">
        <v>35</v>
      </c>
      <c r="E259" s="51" t="s">
        <v>412</v>
      </c>
      <c r="F259" s="40" t="s">
        <v>321</v>
      </c>
      <c r="G259" s="40">
        <v>2.1</v>
      </c>
      <c r="H259" s="40">
        <v>1</v>
      </c>
      <c r="I259" s="36" t="s">
        <v>422</v>
      </c>
    </row>
    <row r="260" spans="1:9" ht="30" hidden="1" x14ac:dyDescent="0.25">
      <c r="A260" s="40">
        <v>2</v>
      </c>
      <c r="B260" s="40" t="s">
        <v>40</v>
      </c>
      <c r="C260" s="40">
        <v>2.1</v>
      </c>
      <c r="D260" s="36" t="s">
        <v>43</v>
      </c>
      <c r="E260" s="51" t="s">
        <v>412</v>
      </c>
      <c r="F260" s="40" t="s">
        <v>321</v>
      </c>
      <c r="G260" s="40">
        <v>2.1</v>
      </c>
      <c r="H260" s="40">
        <v>7</v>
      </c>
      <c r="I260" s="36" t="s">
        <v>423</v>
      </c>
    </row>
    <row r="261" spans="1:9" ht="30" hidden="1" x14ac:dyDescent="0.25">
      <c r="A261" s="40">
        <v>2</v>
      </c>
      <c r="B261" s="40" t="s">
        <v>47</v>
      </c>
      <c r="C261" s="40">
        <v>2.2000000000000002</v>
      </c>
      <c r="D261" s="36" t="s">
        <v>51</v>
      </c>
      <c r="E261" s="51" t="s">
        <v>412</v>
      </c>
      <c r="F261" s="40" t="s">
        <v>321</v>
      </c>
      <c r="G261" s="40">
        <v>2.1</v>
      </c>
      <c r="H261" s="40">
        <v>6</v>
      </c>
      <c r="I261" s="36" t="s">
        <v>424</v>
      </c>
    </row>
    <row r="262" spans="1:9" hidden="1" x14ac:dyDescent="0.25">
      <c r="A262" s="40">
        <v>2</v>
      </c>
      <c r="B262" s="40" t="s">
        <v>166</v>
      </c>
      <c r="C262" s="40">
        <v>2.1</v>
      </c>
      <c r="D262" s="36" t="s">
        <v>168</v>
      </c>
      <c r="E262" s="51" t="s">
        <v>412</v>
      </c>
      <c r="F262" s="40" t="s">
        <v>321</v>
      </c>
      <c r="G262" s="40">
        <v>2.1</v>
      </c>
      <c r="H262" s="40" t="s">
        <v>437</v>
      </c>
      <c r="I262" s="36" t="s">
        <v>491</v>
      </c>
    </row>
    <row r="263" spans="1:9" hidden="1" x14ac:dyDescent="0.25">
      <c r="A263" s="40">
        <v>2</v>
      </c>
      <c r="B263" s="40" t="s">
        <v>166</v>
      </c>
      <c r="C263" s="40">
        <v>2.1</v>
      </c>
      <c r="D263" s="36" t="s">
        <v>168</v>
      </c>
      <c r="E263" s="51" t="s">
        <v>412</v>
      </c>
      <c r="F263" s="40" t="s">
        <v>342</v>
      </c>
      <c r="G263" s="40">
        <v>2.1</v>
      </c>
      <c r="H263" s="40" t="s">
        <v>467</v>
      </c>
      <c r="I263" s="36" t="s">
        <v>468</v>
      </c>
    </row>
    <row r="264" spans="1:9" ht="30" hidden="1" x14ac:dyDescent="0.25">
      <c r="A264" s="40">
        <v>3</v>
      </c>
      <c r="B264" s="40" t="s">
        <v>166</v>
      </c>
      <c r="C264" s="40">
        <v>3.3</v>
      </c>
      <c r="D264" s="36" t="s">
        <v>172</v>
      </c>
      <c r="E264" s="51" t="s">
        <v>412</v>
      </c>
      <c r="F264" s="40" t="s">
        <v>321</v>
      </c>
      <c r="G264" s="40">
        <v>2.1</v>
      </c>
      <c r="H264" s="40">
        <v>4</v>
      </c>
      <c r="I264" s="36" t="s">
        <v>492</v>
      </c>
    </row>
    <row r="265" spans="1:9" ht="30" hidden="1" x14ac:dyDescent="0.25">
      <c r="A265" s="40">
        <v>3</v>
      </c>
      <c r="B265" s="40" t="s">
        <v>166</v>
      </c>
      <c r="C265" s="40">
        <v>3.4</v>
      </c>
      <c r="D265" s="36" t="s">
        <v>173</v>
      </c>
      <c r="E265" s="51" t="s">
        <v>412</v>
      </c>
      <c r="F265" s="40" t="s">
        <v>342</v>
      </c>
      <c r="G265" s="40">
        <v>2.1</v>
      </c>
      <c r="H265" s="40" t="s">
        <v>467</v>
      </c>
      <c r="I265" s="36" t="s">
        <v>469</v>
      </c>
    </row>
    <row r="266" spans="1:9" hidden="1" x14ac:dyDescent="0.25">
      <c r="A266" s="40">
        <v>2</v>
      </c>
      <c r="B266" s="40" t="s">
        <v>183</v>
      </c>
      <c r="C266" s="40">
        <v>2.4</v>
      </c>
      <c r="D266" s="36" t="s">
        <v>189</v>
      </c>
      <c r="E266" s="51" t="s">
        <v>412</v>
      </c>
      <c r="F266" s="40" t="s">
        <v>321</v>
      </c>
      <c r="G266" s="40">
        <v>2.1</v>
      </c>
      <c r="H266" s="40">
        <v>6</v>
      </c>
      <c r="I266" s="36" t="s">
        <v>493</v>
      </c>
    </row>
    <row r="267" spans="1:9" ht="30" hidden="1" x14ac:dyDescent="0.25">
      <c r="A267" s="40">
        <v>1</v>
      </c>
      <c r="B267" s="40" t="s">
        <v>305</v>
      </c>
      <c r="C267" s="40">
        <v>1.1000000000000001</v>
      </c>
      <c r="D267" s="36" t="s">
        <v>306</v>
      </c>
      <c r="E267" s="51" t="s">
        <v>412</v>
      </c>
      <c r="F267" s="40" t="s">
        <v>337</v>
      </c>
      <c r="G267" s="40">
        <v>2.1</v>
      </c>
      <c r="H267" s="40">
        <v>3</v>
      </c>
      <c r="I267" s="36" t="s">
        <v>447</v>
      </c>
    </row>
    <row r="268" spans="1:9" ht="45" hidden="1" x14ac:dyDescent="0.25">
      <c r="A268" s="40">
        <v>1</v>
      </c>
      <c r="B268" s="40" t="s">
        <v>305</v>
      </c>
      <c r="C268" s="40">
        <v>1.2</v>
      </c>
      <c r="D268" s="36" t="s">
        <v>307</v>
      </c>
      <c r="E268" s="51" t="s">
        <v>412</v>
      </c>
      <c r="F268" s="40" t="s">
        <v>337</v>
      </c>
      <c r="G268" s="40">
        <v>2.1</v>
      </c>
      <c r="H268" s="40">
        <v>2</v>
      </c>
      <c r="I268" s="36" t="s">
        <v>445</v>
      </c>
    </row>
    <row r="269" spans="1:9" ht="30" hidden="1" x14ac:dyDescent="0.25">
      <c r="A269" s="40">
        <v>2</v>
      </c>
      <c r="B269" s="40" t="s">
        <v>305</v>
      </c>
      <c r="C269" s="40">
        <v>2.2999999999999998</v>
      </c>
      <c r="D269" s="36" t="s">
        <v>310</v>
      </c>
      <c r="E269" s="51" t="s">
        <v>412</v>
      </c>
      <c r="F269" s="40" t="s">
        <v>337</v>
      </c>
      <c r="G269" s="40">
        <v>2.1</v>
      </c>
      <c r="H269" s="40">
        <v>1</v>
      </c>
      <c r="I269" s="36" t="s">
        <v>444</v>
      </c>
    </row>
    <row r="270" spans="1:9" ht="45" hidden="1" x14ac:dyDescent="0.25">
      <c r="A270" s="40">
        <v>2</v>
      </c>
      <c r="B270" s="40" t="s">
        <v>183</v>
      </c>
      <c r="C270" s="40">
        <v>2.4</v>
      </c>
      <c r="D270" s="36" t="s">
        <v>189</v>
      </c>
      <c r="E270" s="51" t="s">
        <v>412</v>
      </c>
      <c r="F270" s="40" t="s">
        <v>321</v>
      </c>
      <c r="G270" s="40">
        <v>2.2999999999999998</v>
      </c>
      <c r="H270" s="40" t="s">
        <v>439</v>
      </c>
      <c r="I270" s="36" t="s">
        <v>496</v>
      </c>
    </row>
    <row r="271" spans="1:9" ht="30" hidden="1" x14ac:dyDescent="0.25">
      <c r="A271" s="40">
        <v>2</v>
      </c>
      <c r="B271" s="40" t="s">
        <v>40</v>
      </c>
      <c r="C271" s="40">
        <v>2.2000000000000002</v>
      </c>
      <c r="D271" s="36" t="s">
        <v>44</v>
      </c>
      <c r="E271" s="51" t="s">
        <v>412</v>
      </c>
      <c r="F271" s="40" t="s">
        <v>321</v>
      </c>
      <c r="G271" s="40">
        <v>3.1</v>
      </c>
      <c r="H271" s="40">
        <v>3</v>
      </c>
      <c r="I271" s="36" t="s">
        <v>500</v>
      </c>
    </row>
    <row r="272" spans="1:9" ht="30" hidden="1" x14ac:dyDescent="0.25">
      <c r="A272" s="40">
        <v>2</v>
      </c>
      <c r="B272" s="40" t="s">
        <v>230</v>
      </c>
      <c r="C272" s="40">
        <v>2.6</v>
      </c>
      <c r="D272" s="36" t="s">
        <v>237</v>
      </c>
      <c r="E272" s="51" t="s">
        <v>412</v>
      </c>
      <c r="F272" s="40" t="s">
        <v>321</v>
      </c>
      <c r="G272" s="40">
        <v>3.1</v>
      </c>
      <c r="H272" s="40">
        <v>5</v>
      </c>
      <c r="I272" s="36" t="s">
        <v>457</v>
      </c>
    </row>
    <row r="273" spans="1:9" ht="45" hidden="1" x14ac:dyDescent="0.25">
      <c r="A273" s="40">
        <v>2</v>
      </c>
      <c r="B273" s="40" t="s">
        <v>241</v>
      </c>
      <c r="C273" s="40">
        <v>2.1</v>
      </c>
      <c r="D273" s="36" t="s">
        <v>243</v>
      </c>
      <c r="E273" s="51" t="s">
        <v>412</v>
      </c>
      <c r="F273" s="40" t="s">
        <v>321</v>
      </c>
      <c r="G273" s="40">
        <v>3.1</v>
      </c>
      <c r="H273" s="40">
        <v>4</v>
      </c>
      <c r="I273" s="36" t="s">
        <v>501</v>
      </c>
    </row>
    <row r="274" spans="1:9" hidden="1" x14ac:dyDescent="0.25">
      <c r="A274" s="40">
        <v>3</v>
      </c>
      <c r="B274" s="40" t="s">
        <v>292</v>
      </c>
      <c r="C274" s="40">
        <v>3.3</v>
      </c>
      <c r="D274" s="36" t="s">
        <v>299</v>
      </c>
      <c r="E274" s="51" t="s">
        <v>412</v>
      </c>
      <c r="F274" s="40" t="s">
        <v>321</v>
      </c>
      <c r="G274" s="40">
        <v>3.1</v>
      </c>
      <c r="H274" s="40">
        <v>5</v>
      </c>
      <c r="I274" s="36" t="s">
        <v>502</v>
      </c>
    </row>
    <row r="275" spans="1:9" ht="45" hidden="1" x14ac:dyDescent="0.25">
      <c r="A275" s="40">
        <v>3</v>
      </c>
      <c r="B275" s="40" t="s">
        <v>199</v>
      </c>
      <c r="C275" s="40">
        <v>3.2</v>
      </c>
      <c r="D275" s="36" t="s">
        <v>509</v>
      </c>
      <c r="E275" s="51" t="s">
        <v>412</v>
      </c>
      <c r="F275" s="40" t="s">
        <v>321</v>
      </c>
      <c r="G275" s="40">
        <v>3.2</v>
      </c>
      <c r="H275" s="40">
        <v>4</v>
      </c>
      <c r="I275" s="36" t="s">
        <v>462</v>
      </c>
    </row>
    <row r="276" spans="1:9" ht="45" hidden="1" x14ac:dyDescent="0.25">
      <c r="A276" s="40">
        <v>2</v>
      </c>
      <c r="B276" s="40" t="s">
        <v>273</v>
      </c>
      <c r="C276" s="40">
        <v>2.2999999999999998</v>
      </c>
      <c r="D276" s="36" t="s">
        <v>277</v>
      </c>
      <c r="E276" s="51" t="s">
        <v>412</v>
      </c>
      <c r="F276" s="40" t="s">
        <v>337</v>
      </c>
      <c r="G276" s="40">
        <v>3.2</v>
      </c>
      <c r="H276" s="40" t="s">
        <v>434</v>
      </c>
      <c r="I276" s="36" t="s">
        <v>450</v>
      </c>
    </row>
    <row r="277" spans="1:9" ht="45" hidden="1" x14ac:dyDescent="0.25">
      <c r="A277" s="40">
        <v>1</v>
      </c>
      <c r="B277" s="40" t="s">
        <v>210</v>
      </c>
      <c r="C277" s="40">
        <v>1.1000000000000001</v>
      </c>
      <c r="D277" s="36" t="s">
        <v>400</v>
      </c>
      <c r="E277" s="51" t="s">
        <v>412</v>
      </c>
      <c r="F277" s="40" t="s">
        <v>321</v>
      </c>
      <c r="G277" s="40">
        <v>3.3</v>
      </c>
      <c r="H277" s="40">
        <v>1</v>
      </c>
      <c r="I277" s="36" t="s">
        <v>506</v>
      </c>
    </row>
    <row r="278" spans="1:9" ht="30" hidden="1" x14ac:dyDescent="0.25">
      <c r="A278" s="40">
        <v>3</v>
      </c>
      <c r="B278" s="40" t="s">
        <v>241</v>
      </c>
      <c r="C278" s="40">
        <v>3.3</v>
      </c>
      <c r="D278" s="36" t="s">
        <v>250</v>
      </c>
      <c r="E278" s="51" t="s">
        <v>412</v>
      </c>
      <c r="F278" s="40" t="s">
        <v>321</v>
      </c>
      <c r="G278" s="40">
        <v>3.3</v>
      </c>
      <c r="H278" s="40">
        <v>4</v>
      </c>
      <c r="I278" s="36" t="s">
        <v>510</v>
      </c>
    </row>
    <row r="279" spans="1:9" hidden="1" x14ac:dyDescent="0.25">
      <c r="A279" s="40">
        <v>2</v>
      </c>
      <c r="B279" s="40" t="s">
        <v>292</v>
      </c>
      <c r="C279" s="40">
        <v>2.2000000000000002</v>
      </c>
      <c r="D279" s="36" t="s">
        <v>295</v>
      </c>
      <c r="E279" s="51" t="s">
        <v>412</v>
      </c>
      <c r="F279" s="40" t="s">
        <v>321</v>
      </c>
      <c r="G279" s="40">
        <v>3.3</v>
      </c>
      <c r="H279" s="40">
        <v>4</v>
      </c>
      <c r="I279" s="36" t="s">
        <v>508</v>
      </c>
    </row>
    <row r="280" spans="1:9" ht="30" hidden="1" x14ac:dyDescent="0.25">
      <c r="A280" s="40">
        <v>2</v>
      </c>
      <c r="B280" s="40" t="s">
        <v>230</v>
      </c>
      <c r="C280" s="40">
        <v>2.5</v>
      </c>
      <c r="D280" s="36" t="s">
        <v>236</v>
      </c>
      <c r="E280" s="51" t="s">
        <v>412</v>
      </c>
      <c r="F280" s="40" t="s">
        <v>321</v>
      </c>
      <c r="G280" s="40">
        <v>4.0999999999999996</v>
      </c>
      <c r="H280" s="40">
        <v>4</v>
      </c>
      <c r="I280" s="36" t="s">
        <v>459</v>
      </c>
    </row>
    <row r="281" spans="1:9" ht="17.25" hidden="1" customHeight="1" x14ac:dyDescent="0.25">
      <c r="A281" s="40">
        <v>3</v>
      </c>
      <c r="B281" s="40" t="s">
        <v>241</v>
      </c>
      <c r="C281" s="40">
        <v>3.5</v>
      </c>
      <c r="D281" s="36" t="s">
        <v>405</v>
      </c>
      <c r="E281" s="51" t="s">
        <v>412</v>
      </c>
      <c r="F281" s="40" t="s">
        <v>321</v>
      </c>
      <c r="G281" s="40">
        <v>4.0999999999999996</v>
      </c>
      <c r="H281" s="40">
        <v>3</v>
      </c>
      <c r="I281" s="36" t="s">
        <v>512</v>
      </c>
    </row>
    <row r="282" spans="1:9" ht="17.25" hidden="1" customHeight="1" x14ac:dyDescent="0.25">
      <c r="A282" s="40">
        <v>3</v>
      </c>
      <c r="B282" s="40" t="s">
        <v>210</v>
      </c>
      <c r="C282" s="40">
        <v>3.4</v>
      </c>
      <c r="D282" s="36" t="s">
        <v>219</v>
      </c>
      <c r="E282" s="51" t="s">
        <v>412</v>
      </c>
      <c r="F282" s="40" t="s">
        <v>321</v>
      </c>
      <c r="G282" s="40">
        <v>4.2</v>
      </c>
      <c r="H282" s="40">
        <v>3</v>
      </c>
      <c r="I282" s="36" t="s">
        <v>514</v>
      </c>
    </row>
    <row r="283" spans="1:9" hidden="1" x14ac:dyDescent="0.25">
      <c r="A283" s="40">
        <v>1</v>
      </c>
      <c r="B283" s="40" t="s">
        <v>292</v>
      </c>
      <c r="C283" s="40">
        <v>1.1000000000000001</v>
      </c>
      <c r="D283" s="36" t="s">
        <v>293</v>
      </c>
      <c r="E283" s="51" t="s">
        <v>412</v>
      </c>
      <c r="F283" s="40" t="s">
        <v>321</v>
      </c>
      <c r="G283" s="40">
        <v>4.2</v>
      </c>
      <c r="H283" s="40" t="s">
        <v>434</v>
      </c>
      <c r="I283" s="36" t="s">
        <v>456</v>
      </c>
    </row>
    <row r="284" spans="1:9" ht="18" hidden="1" customHeight="1" x14ac:dyDescent="0.25">
      <c r="A284" s="40">
        <v>1</v>
      </c>
      <c r="B284" s="40" t="s">
        <v>292</v>
      </c>
      <c r="C284" s="40">
        <v>1.1000000000000001</v>
      </c>
      <c r="D284" s="36" t="s">
        <v>293</v>
      </c>
      <c r="E284" s="51" t="s">
        <v>412</v>
      </c>
      <c r="F284" s="40" t="s">
        <v>342</v>
      </c>
      <c r="G284" s="40">
        <v>4.2</v>
      </c>
      <c r="H284" s="40">
        <v>1</v>
      </c>
      <c r="I284" s="36" t="s">
        <v>472</v>
      </c>
    </row>
    <row r="285" spans="1:9" ht="18" hidden="1" customHeight="1" x14ac:dyDescent="0.25">
      <c r="A285" s="39">
        <v>3</v>
      </c>
      <c r="B285" s="39" t="s">
        <v>292</v>
      </c>
      <c r="C285" s="39">
        <v>3.1</v>
      </c>
      <c r="D285" s="53" t="s">
        <v>297</v>
      </c>
      <c r="E285" s="51" t="s">
        <v>412</v>
      </c>
      <c r="F285" s="40" t="s">
        <v>342</v>
      </c>
      <c r="G285" s="40">
        <v>4.2</v>
      </c>
      <c r="H285" s="40">
        <v>2</v>
      </c>
      <c r="I285" s="36" t="s">
        <v>532</v>
      </c>
    </row>
    <row r="286" spans="1:9" ht="18" hidden="1" customHeight="1" x14ac:dyDescent="0.25">
      <c r="A286" s="40">
        <v>2</v>
      </c>
      <c r="B286" s="40" t="s">
        <v>230</v>
      </c>
      <c r="C286" s="40">
        <v>2.5</v>
      </c>
      <c r="D286" s="36" t="s">
        <v>236</v>
      </c>
      <c r="E286" s="51" t="s">
        <v>412</v>
      </c>
      <c r="F286" s="40" t="s">
        <v>342</v>
      </c>
      <c r="G286" s="40">
        <v>4.4000000000000004</v>
      </c>
      <c r="H286" s="40">
        <v>4</v>
      </c>
      <c r="I286" s="36" t="s">
        <v>533</v>
      </c>
    </row>
    <row r="287" spans="1:9" ht="45" hidden="1" x14ac:dyDescent="0.25">
      <c r="A287" s="40">
        <v>2</v>
      </c>
      <c r="B287" s="40" t="s">
        <v>25</v>
      </c>
      <c r="C287" s="40">
        <v>2.4</v>
      </c>
      <c r="D287" s="36" t="s">
        <v>30</v>
      </c>
      <c r="E287" s="51" t="s">
        <v>412</v>
      </c>
      <c r="F287" s="40" t="s">
        <v>321</v>
      </c>
      <c r="G287" s="40">
        <v>5.0999999999999996</v>
      </c>
      <c r="H287" s="40">
        <v>8</v>
      </c>
      <c r="I287" s="36" t="s">
        <v>466</v>
      </c>
    </row>
    <row r="288" spans="1:9" ht="30" hidden="1" x14ac:dyDescent="0.25">
      <c r="A288" s="40">
        <v>2</v>
      </c>
      <c r="B288" s="40" t="s">
        <v>230</v>
      </c>
      <c r="C288" s="40">
        <v>2.2000000000000002</v>
      </c>
      <c r="D288" s="36" t="s">
        <v>233</v>
      </c>
      <c r="E288" s="51" t="s">
        <v>412</v>
      </c>
      <c r="F288" s="40" t="s">
        <v>321</v>
      </c>
      <c r="G288" s="40">
        <v>5.0999999999999996</v>
      </c>
      <c r="H288" s="40">
        <v>5</v>
      </c>
      <c r="I288" s="36" t="s">
        <v>520</v>
      </c>
    </row>
    <row r="289" spans="1:9" ht="30" hidden="1" x14ac:dyDescent="0.25">
      <c r="A289" s="40">
        <v>2</v>
      </c>
      <c r="B289" s="40" t="s">
        <v>313</v>
      </c>
      <c r="C289" s="40">
        <v>2.2000000000000002</v>
      </c>
      <c r="D289" s="36" t="s">
        <v>316</v>
      </c>
      <c r="E289" s="51" t="s">
        <v>412</v>
      </c>
      <c r="F289" s="40" t="s">
        <v>321</v>
      </c>
      <c r="G289" s="40">
        <v>5.0999999999999996</v>
      </c>
      <c r="H289" s="40">
        <v>3</v>
      </c>
      <c r="I289" s="36" t="s">
        <v>516</v>
      </c>
    </row>
    <row r="290" spans="1:9" ht="45" hidden="1" x14ac:dyDescent="0.25">
      <c r="A290" s="40">
        <v>3</v>
      </c>
      <c r="B290" s="40" t="s">
        <v>73</v>
      </c>
      <c r="C290" s="40">
        <v>3.2</v>
      </c>
      <c r="D290" s="36" t="s">
        <v>81</v>
      </c>
      <c r="E290" s="51" t="s">
        <v>412</v>
      </c>
      <c r="F290" s="40" t="s">
        <v>321</v>
      </c>
      <c r="G290" s="40">
        <v>5.2</v>
      </c>
      <c r="H290" s="40" t="s">
        <v>521</v>
      </c>
      <c r="I290" s="36" t="s">
        <v>454</v>
      </c>
    </row>
    <row r="291" spans="1:9" ht="30" hidden="1" x14ac:dyDescent="0.25">
      <c r="A291" s="40">
        <v>2</v>
      </c>
      <c r="B291" s="40" t="s">
        <v>230</v>
      </c>
      <c r="C291" s="40">
        <v>2.2000000000000002</v>
      </c>
      <c r="D291" s="36" t="s">
        <v>233</v>
      </c>
      <c r="E291" s="51" t="s">
        <v>412</v>
      </c>
      <c r="F291" s="40" t="s">
        <v>321</v>
      </c>
      <c r="G291" s="40">
        <v>5.2</v>
      </c>
      <c r="H291" s="40">
        <v>6</v>
      </c>
      <c r="I291" s="36" t="s">
        <v>522</v>
      </c>
    </row>
    <row r="292" spans="1:9" ht="45" hidden="1" x14ac:dyDescent="0.25">
      <c r="A292" s="40">
        <v>1</v>
      </c>
      <c r="B292" s="40" t="s">
        <v>305</v>
      </c>
      <c r="C292" s="40">
        <v>1.2</v>
      </c>
      <c r="D292" s="36" t="s">
        <v>307</v>
      </c>
      <c r="E292" s="51" t="s">
        <v>412</v>
      </c>
      <c r="F292" s="40" t="s">
        <v>342</v>
      </c>
      <c r="G292" s="40">
        <v>6.1</v>
      </c>
      <c r="H292" s="40">
        <v>3</v>
      </c>
      <c r="I292" s="36" t="s">
        <v>535</v>
      </c>
    </row>
    <row r="293" spans="1:9" hidden="1" x14ac:dyDescent="0.25">
      <c r="A293" s="40">
        <v>1</v>
      </c>
      <c r="B293" s="40" t="s">
        <v>144</v>
      </c>
      <c r="C293" s="40">
        <v>1.1000000000000001</v>
      </c>
      <c r="D293" s="36" t="s">
        <v>145</v>
      </c>
      <c r="E293" s="51" t="s">
        <v>412</v>
      </c>
      <c r="F293" s="40" t="s">
        <v>342</v>
      </c>
      <c r="G293" s="40">
        <v>6.2</v>
      </c>
      <c r="H293" s="40" t="s">
        <v>434</v>
      </c>
      <c r="I293" s="36" t="s">
        <v>477</v>
      </c>
    </row>
    <row r="294" spans="1:9" ht="18" hidden="1" customHeight="1" x14ac:dyDescent="0.25">
      <c r="A294" s="40">
        <v>2</v>
      </c>
      <c r="B294" s="40" t="s">
        <v>25</v>
      </c>
      <c r="C294" s="40">
        <v>2.2999999999999998</v>
      </c>
      <c r="D294" s="36" t="s">
        <v>29</v>
      </c>
      <c r="E294" s="51" t="s">
        <v>412</v>
      </c>
      <c r="F294" s="40" t="s">
        <v>342</v>
      </c>
      <c r="G294" s="40">
        <v>9.1</v>
      </c>
      <c r="H294" s="40">
        <v>1</v>
      </c>
      <c r="I294" s="36" t="s">
        <v>479</v>
      </c>
    </row>
    <row r="295" spans="1:9" ht="45" hidden="1" x14ac:dyDescent="0.25">
      <c r="A295" s="40">
        <v>2</v>
      </c>
      <c r="B295" s="40" t="s">
        <v>230</v>
      </c>
      <c r="C295" s="40">
        <v>2.4</v>
      </c>
      <c r="D295" s="36" t="s">
        <v>235</v>
      </c>
      <c r="E295" s="51" t="s">
        <v>412</v>
      </c>
      <c r="F295" s="40" t="s">
        <v>342</v>
      </c>
      <c r="G295" s="40">
        <v>9.1</v>
      </c>
      <c r="H295" s="40">
        <v>1</v>
      </c>
      <c r="I295" s="36" t="s">
        <v>480</v>
      </c>
    </row>
    <row r="296" spans="1:9" ht="30" hidden="1" x14ac:dyDescent="0.25">
      <c r="A296" s="40">
        <v>2</v>
      </c>
      <c r="B296" s="40" t="s">
        <v>25</v>
      </c>
      <c r="C296" s="40">
        <v>2.2999999999999998</v>
      </c>
      <c r="D296" s="36" t="s">
        <v>29</v>
      </c>
      <c r="E296" s="51" t="s">
        <v>412</v>
      </c>
      <c r="F296" s="40" t="s">
        <v>342</v>
      </c>
      <c r="G296" s="40">
        <v>9.1999999999999993</v>
      </c>
      <c r="H296" s="40">
        <v>3</v>
      </c>
      <c r="I296" s="36" t="s">
        <v>481</v>
      </c>
    </row>
    <row r="297" spans="1:9" ht="18" hidden="1" customHeight="1" x14ac:dyDescent="0.25">
      <c r="A297" s="39">
        <v>3</v>
      </c>
      <c r="B297" s="39" t="s">
        <v>292</v>
      </c>
      <c r="C297" s="39">
        <v>3.6</v>
      </c>
      <c r="D297" s="36" t="s">
        <v>302</v>
      </c>
      <c r="E297" s="51" t="s">
        <v>412</v>
      </c>
      <c r="F297" s="40" t="s">
        <v>342</v>
      </c>
      <c r="G297" s="40">
        <v>9.1999999999999993</v>
      </c>
      <c r="H297" s="40">
        <v>3</v>
      </c>
      <c r="I297" s="36" t="s">
        <v>482</v>
      </c>
    </row>
    <row r="298" spans="1:9" hidden="1" x14ac:dyDescent="0.25">
      <c r="A298" s="52">
        <v>2</v>
      </c>
      <c r="B298" s="40" t="s">
        <v>13</v>
      </c>
      <c r="C298" s="40">
        <v>2.1</v>
      </c>
      <c r="D298" s="36" t="s">
        <v>15</v>
      </c>
      <c r="E298" s="51"/>
      <c r="F298" s="40"/>
      <c r="G298" s="40"/>
      <c r="H298" s="40"/>
      <c r="I298" s="36"/>
    </row>
    <row r="299" spans="1:9" hidden="1" x14ac:dyDescent="0.25">
      <c r="A299" s="52">
        <v>3</v>
      </c>
      <c r="B299" s="40" t="s">
        <v>13</v>
      </c>
      <c r="C299" s="40">
        <v>3.2</v>
      </c>
      <c r="D299" s="36" t="s">
        <v>18</v>
      </c>
      <c r="E299" s="51"/>
      <c r="F299" s="40"/>
      <c r="G299" s="40"/>
      <c r="H299" s="40"/>
      <c r="I299" s="36"/>
    </row>
    <row r="300" spans="1:9" hidden="1" x14ac:dyDescent="0.25">
      <c r="A300" s="52">
        <v>3</v>
      </c>
      <c r="B300" s="40" t="s">
        <v>13</v>
      </c>
      <c r="C300" s="40">
        <v>3.3</v>
      </c>
      <c r="D300" s="36" t="s">
        <v>19</v>
      </c>
      <c r="E300" s="51"/>
      <c r="F300" s="40"/>
      <c r="G300" s="40"/>
      <c r="H300" s="40"/>
      <c r="I300" s="36"/>
    </row>
    <row r="301" spans="1:9" ht="30" hidden="1" x14ac:dyDescent="0.25">
      <c r="A301" s="52">
        <v>3</v>
      </c>
      <c r="B301" s="40" t="s">
        <v>13</v>
      </c>
      <c r="C301" s="40">
        <v>3.5</v>
      </c>
      <c r="D301" s="36" t="s">
        <v>21</v>
      </c>
      <c r="E301" s="51"/>
      <c r="F301" s="40"/>
      <c r="G301" s="40"/>
      <c r="H301" s="40"/>
      <c r="I301" s="36"/>
    </row>
    <row r="302" spans="1:9" ht="45" hidden="1" x14ac:dyDescent="0.25">
      <c r="A302" s="52">
        <v>4</v>
      </c>
      <c r="B302" s="40" t="s">
        <v>13</v>
      </c>
      <c r="C302" s="40">
        <v>4.2</v>
      </c>
      <c r="D302" s="36" t="s">
        <v>23</v>
      </c>
      <c r="E302" s="51"/>
      <c r="F302" s="40"/>
      <c r="G302" s="40"/>
      <c r="H302" s="40"/>
      <c r="I302" s="36"/>
    </row>
    <row r="303" spans="1:9" ht="60" hidden="1" x14ac:dyDescent="0.25">
      <c r="A303" s="52">
        <v>5</v>
      </c>
      <c r="B303" s="40" t="s">
        <v>13</v>
      </c>
      <c r="C303" s="40">
        <v>5.0999999999999996</v>
      </c>
      <c r="D303" s="36" t="s">
        <v>402</v>
      </c>
      <c r="E303" s="51"/>
      <c r="F303" s="40"/>
      <c r="G303" s="40"/>
      <c r="H303" s="40"/>
      <c r="I303" s="36"/>
    </row>
    <row r="304" spans="1:9" ht="30" hidden="1" x14ac:dyDescent="0.25">
      <c r="A304" s="40">
        <v>1</v>
      </c>
      <c r="B304" s="40" t="s">
        <v>33</v>
      </c>
      <c r="C304" s="40">
        <v>1.1000000000000001</v>
      </c>
      <c r="D304" s="36" t="s">
        <v>393</v>
      </c>
      <c r="E304" s="51"/>
      <c r="F304" s="40"/>
      <c r="G304" s="40"/>
      <c r="H304" s="40"/>
      <c r="I304" s="36"/>
    </row>
    <row r="305" spans="1:9" hidden="1" x14ac:dyDescent="0.25">
      <c r="A305" s="40">
        <v>2</v>
      </c>
      <c r="B305" s="40" t="s">
        <v>33</v>
      </c>
      <c r="C305" s="40">
        <v>2.1</v>
      </c>
      <c r="D305" s="36" t="s">
        <v>34</v>
      </c>
      <c r="E305" s="51"/>
      <c r="F305" s="40"/>
      <c r="G305" s="40"/>
      <c r="H305" s="40"/>
      <c r="I305" s="36"/>
    </row>
    <row r="306" spans="1:9" ht="30" hidden="1" x14ac:dyDescent="0.25">
      <c r="A306" s="40">
        <v>3</v>
      </c>
      <c r="B306" s="40" t="s">
        <v>33</v>
      </c>
      <c r="C306" s="40">
        <v>3.1</v>
      </c>
      <c r="D306" s="36" t="s">
        <v>37</v>
      </c>
      <c r="E306" s="51"/>
      <c r="F306" s="40"/>
      <c r="G306" s="40"/>
      <c r="H306" s="40"/>
      <c r="I306" s="36"/>
    </row>
    <row r="307" spans="1:9" ht="18" hidden="1" customHeight="1" x14ac:dyDescent="0.25">
      <c r="A307" s="40">
        <v>3</v>
      </c>
      <c r="B307" s="40" t="s">
        <v>33</v>
      </c>
      <c r="C307" s="40">
        <v>3.2</v>
      </c>
      <c r="D307" s="36" t="s">
        <v>38</v>
      </c>
      <c r="E307" s="51"/>
      <c r="F307" s="40"/>
      <c r="G307" s="40"/>
      <c r="H307" s="40"/>
      <c r="I307" s="36"/>
    </row>
    <row r="308" spans="1:9" ht="18" hidden="1" customHeight="1" x14ac:dyDescent="0.25">
      <c r="A308" s="40">
        <v>3</v>
      </c>
      <c r="B308" s="40" t="s">
        <v>33</v>
      </c>
      <c r="C308" s="40">
        <v>3.3</v>
      </c>
      <c r="D308" s="36" t="s">
        <v>39</v>
      </c>
      <c r="E308" s="51"/>
      <c r="F308" s="40"/>
      <c r="G308" s="40"/>
      <c r="H308" s="40"/>
      <c r="I308" s="36"/>
    </row>
    <row r="309" spans="1:9" ht="18" hidden="1" customHeight="1" x14ac:dyDescent="0.25">
      <c r="A309" s="40">
        <v>1</v>
      </c>
      <c r="B309" s="40" t="s">
        <v>55</v>
      </c>
      <c r="C309" s="40">
        <v>1.1000000000000001</v>
      </c>
      <c r="D309" s="36" t="s">
        <v>56</v>
      </c>
      <c r="E309" s="51"/>
      <c r="F309" s="40"/>
      <c r="G309" s="40"/>
      <c r="H309" s="40"/>
      <c r="I309" s="36"/>
    </row>
    <row r="310" spans="1:9" ht="18" hidden="1" customHeight="1" x14ac:dyDescent="0.25">
      <c r="A310" s="40">
        <v>2</v>
      </c>
      <c r="B310" s="40" t="s">
        <v>55</v>
      </c>
      <c r="C310" s="40">
        <v>2.1</v>
      </c>
      <c r="D310" s="36" t="s">
        <v>58</v>
      </c>
      <c r="E310" s="51"/>
      <c r="F310" s="40"/>
      <c r="G310" s="40"/>
      <c r="H310" s="40"/>
      <c r="I310" s="36"/>
    </row>
    <row r="311" spans="1:9" ht="18" hidden="1" customHeight="1" x14ac:dyDescent="0.25">
      <c r="A311" s="40">
        <v>2</v>
      </c>
      <c r="B311" s="40" t="s">
        <v>55</v>
      </c>
      <c r="C311" s="40">
        <v>2.2000000000000002</v>
      </c>
      <c r="D311" s="36" t="s">
        <v>59</v>
      </c>
      <c r="E311" s="51"/>
      <c r="F311" s="40"/>
      <c r="G311" s="40"/>
      <c r="H311" s="40"/>
      <c r="I311" s="36"/>
    </row>
    <row r="312" spans="1:9" hidden="1" x14ac:dyDescent="0.25">
      <c r="A312" s="40">
        <v>2</v>
      </c>
      <c r="B312" s="40" t="s">
        <v>55</v>
      </c>
      <c r="C312" s="40">
        <v>2.2999999999999998</v>
      </c>
      <c r="D312" s="36" t="s">
        <v>60</v>
      </c>
      <c r="E312" s="51"/>
      <c r="F312" s="40"/>
      <c r="G312" s="40"/>
      <c r="H312" s="40"/>
      <c r="I312" s="36"/>
    </row>
    <row r="313" spans="1:9" hidden="1" x14ac:dyDescent="0.25">
      <c r="A313" s="40">
        <v>2</v>
      </c>
      <c r="B313" s="40" t="s">
        <v>55</v>
      </c>
      <c r="C313" s="40">
        <v>2.4</v>
      </c>
      <c r="D313" s="36" t="s">
        <v>61</v>
      </c>
      <c r="E313" s="51"/>
      <c r="F313" s="40"/>
      <c r="G313" s="40"/>
      <c r="H313" s="40"/>
      <c r="I313" s="36"/>
    </row>
    <row r="314" spans="1:9" ht="18" hidden="1" customHeight="1" x14ac:dyDescent="0.25">
      <c r="A314" s="40">
        <v>2</v>
      </c>
      <c r="B314" s="40" t="s">
        <v>55</v>
      </c>
      <c r="C314" s="40">
        <v>2.5</v>
      </c>
      <c r="D314" s="36" t="s">
        <v>62</v>
      </c>
      <c r="E314" s="51"/>
      <c r="F314" s="40"/>
      <c r="G314" s="40"/>
      <c r="H314" s="40"/>
      <c r="I314" s="36"/>
    </row>
    <row r="315" spans="1:9" ht="18" hidden="1" customHeight="1" x14ac:dyDescent="0.25">
      <c r="A315" s="40">
        <v>3</v>
      </c>
      <c r="B315" s="40" t="s">
        <v>40</v>
      </c>
      <c r="C315" s="40">
        <v>3.2</v>
      </c>
      <c r="D315" s="36" t="s">
        <v>46</v>
      </c>
      <c r="E315" s="51"/>
      <c r="F315" s="40"/>
      <c r="G315" s="40"/>
      <c r="H315" s="40"/>
      <c r="I315" s="36"/>
    </row>
    <row r="316" spans="1:9" hidden="1" x14ac:dyDescent="0.25">
      <c r="A316" s="40">
        <v>1</v>
      </c>
      <c r="B316" s="40" t="s">
        <v>47</v>
      </c>
      <c r="C316" s="40">
        <v>1.1000000000000001</v>
      </c>
      <c r="D316" s="36" t="s">
        <v>48</v>
      </c>
      <c r="E316" s="51"/>
      <c r="F316" s="40"/>
      <c r="G316" s="40"/>
      <c r="H316" s="40"/>
      <c r="I316" s="36"/>
    </row>
    <row r="317" spans="1:9" hidden="1" x14ac:dyDescent="0.25">
      <c r="A317" s="40">
        <v>1</v>
      </c>
      <c r="B317" s="40" t="s">
        <v>47</v>
      </c>
      <c r="C317" s="40">
        <v>1.2</v>
      </c>
      <c r="D317" s="36" t="s">
        <v>49</v>
      </c>
      <c r="E317" s="51"/>
      <c r="F317" s="40"/>
      <c r="G317" s="40"/>
      <c r="H317" s="40"/>
      <c r="I317" s="36"/>
    </row>
    <row r="318" spans="1:9" hidden="1" x14ac:dyDescent="0.25">
      <c r="A318" s="40">
        <v>2</v>
      </c>
      <c r="B318" s="40" t="s">
        <v>47</v>
      </c>
      <c r="C318" s="40">
        <v>2.1</v>
      </c>
      <c r="D318" s="36" t="s">
        <v>50</v>
      </c>
      <c r="E318" s="51"/>
      <c r="F318" s="40"/>
      <c r="G318" s="40"/>
      <c r="H318" s="40"/>
      <c r="I318" s="36"/>
    </row>
    <row r="319" spans="1:9" ht="30" hidden="1" x14ac:dyDescent="0.25">
      <c r="A319" s="40">
        <v>2</v>
      </c>
      <c r="B319" s="40" t="s">
        <v>47</v>
      </c>
      <c r="C319" s="40">
        <v>2.2999999999999998</v>
      </c>
      <c r="D319" s="36" t="s">
        <v>52</v>
      </c>
      <c r="E319" s="51"/>
      <c r="F319" s="40"/>
      <c r="G319" s="40"/>
      <c r="H319" s="40"/>
      <c r="I319" s="36"/>
    </row>
    <row r="320" spans="1:9" hidden="1" x14ac:dyDescent="0.25">
      <c r="A320" s="40">
        <v>3</v>
      </c>
      <c r="B320" s="40" t="s">
        <v>47</v>
      </c>
      <c r="C320" s="40">
        <v>3.1</v>
      </c>
      <c r="D320" s="36" t="s">
        <v>53</v>
      </c>
      <c r="E320" s="51"/>
      <c r="F320" s="40"/>
      <c r="G320" s="40"/>
      <c r="H320" s="40"/>
      <c r="I320" s="36"/>
    </row>
    <row r="321" spans="1:9" ht="45" hidden="1" x14ac:dyDescent="0.25">
      <c r="A321" s="40">
        <v>3</v>
      </c>
      <c r="B321" s="40" t="s">
        <v>47</v>
      </c>
      <c r="C321" s="40">
        <v>3.2</v>
      </c>
      <c r="D321" s="36" t="s">
        <v>54</v>
      </c>
      <c r="E321" s="51"/>
      <c r="F321" s="40"/>
      <c r="G321" s="40"/>
      <c r="H321" s="40"/>
      <c r="I321" s="36"/>
    </row>
    <row r="322" spans="1:9" hidden="1" x14ac:dyDescent="0.25">
      <c r="A322" s="40">
        <v>1</v>
      </c>
      <c r="B322" s="40" t="s">
        <v>64</v>
      </c>
      <c r="C322" s="40">
        <v>1.1000000000000001</v>
      </c>
      <c r="D322" s="36" t="s">
        <v>65</v>
      </c>
      <c r="E322" s="51"/>
      <c r="F322" s="40"/>
      <c r="G322" s="40"/>
      <c r="H322" s="40"/>
      <c r="I322" s="36"/>
    </row>
    <row r="323" spans="1:9" hidden="1" x14ac:dyDescent="0.25">
      <c r="A323" s="40">
        <v>1</v>
      </c>
      <c r="B323" s="40" t="s">
        <v>64</v>
      </c>
      <c r="C323" s="40">
        <v>1.2</v>
      </c>
      <c r="D323" s="36" t="s">
        <v>66</v>
      </c>
      <c r="E323" s="51"/>
      <c r="F323" s="40"/>
      <c r="G323" s="40"/>
      <c r="H323" s="40"/>
      <c r="I323" s="36"/>
    </row>
    <row r="324" spans="1:9" ht="45" hidden="1" x14ac:dyDescent="0.25">
      <c r="A324" s="40">
        <v>2</v>
      </c>
      <c r="B324" s="40" t="s">
        <v>64</v>
      </c>
      <c r="C324" s="40">
        <v>2.1</v>
      </c>
      <c r="D324" s="36" t="s">
        <v>67</v>
      </c>
      <c r="E324" s="51"/>
      <c r="F324" s="40"/>
      <c r="G324" s="40"/>
      <c r="H324" s="40"/>
      <c r="I324" s="36"/>
    </row>
    <row r="325" spans="1:9" ht="18" hidden="1" customHeight="1" x14ac:dyDescent="0.25">
      <c r="A325" s="40">
        <v>2</v>
      </c>
      <c r="B325" s="40" t="s">
        <v>64</v>
      </c>
      <c r="C325" s="40">
        <v>2.2000000000000002</v>
      </c>
      <c r="D325" s="36" t="s">
        <v>68</v>
      </c>
      <c r="E325" s="51"/>
      <c r="F325" s="40"/>
      <c r="G325" s="40"/>
      <c r="H325" s="40"/>
      <c r="I325" s="36"/>
    </row>
    <row r="326" spans="1:9" ht="30" hidden="1" x14ac:dyDescent="0.25">
      <c r="A326" s="40">
        <v>2</v>
      </c>
      <c r="B326" s="40" t="s">
        <v>64</v>
      </c>
      <c r="C326" s="40">
        <v>2.2999999999999998</v>
      </c>
      <c r="D326" s="36" t="s">
        <v>69</v>
      </c>
      <c r="E326" s="51"/>
      <c r="F326" s="40"/>
      <c r="G326" s="40"/>
      <c r="H326" s="40"/>
      <c r="I326" s="36"/>
    </row>
    <row r="327" spans="1:9" hidden="1" x14ac:dyDescent="0.25">
      <c r="A327" s="40">
        <v>3</v>
      </c>
      <c r="B327" s="40" t="s">
        <v>64</v>
      </c>
      <c r="C327" s="40">
        <v>3.1</v>
      </c>
      <c r="D327" s="36" t="s">
        <v>70</v>
      </c>
      <c r="E327" s="51"/>
      <c r="F327" s="40"/>
      <c r="G327" s="40"/>
      <c r="H327" s="40"/>
      <c r="I327" s="36"/>
    </row>
    <row r="328" spans="1:9" ht="18" hidden="1" customHeight="1" x14ac:dyDescent="0.25">
      <c r="A328" s="40">
        <v>3</v>
      </c>
      <c r="B328" s="40" t="s">
        <v>64</v>
      </c>
      <c r="C328" s="40">
        <v>3.2</v>
      </c>
      <c r="D328" s="36" t="s">
        <v>71</v>
      </c>
      <c r="E328" s="51"/>
      <c r="F328" s="40"/>
      <c r="G328" s="40"/>
      <c r="H328" s="40"/>
      <c r="I328" s="36"/>
    </row>
    <row r="329" spans="1:9" ht="18" hidden="1" customHeight="1" x14ac:dyDescent="0.25">
      <c r="A329" s="40">
        <v>3</v>
      </c>
      <c r="B329" s="40" t="s">
        <v>64</v>
      </c>
      <c r="C329" s="40">
        <v>3.3</v>
      </c>
      <c r="D329" s="36" t="s">
        <v>72</v>
      </c>
      <c r="E329" s="51"/>
      <c r="F329" s="40"/>
      <c r="G329" s="40"/>
      <c r="H329" s="40"/>
      <c r="I329" s="36"/>
    </row>
    <row r="330" spans="1:9" hidden="1" x14ac:dyDescent="0.25">
      <c r="A330" s="40">
        <v>1</v>
      </c>
      <c r="B330" s="40" t="s">
        <v>90</v>
      </c>
      <c r="C330" s="40">
        <v>1.1000000000000001</v>
      </c>
      <c r="D330" s="36" t="s">
        <v>91</v>
      </c>
      <c r="E330" s="51"/>
      <c r="F330" s="40"/>
      <c r="G330" s="40"/>
      <c r="H330" s="40"/>
      <c r="I330" s="36"/>
    </row>
    <row r="331" spans="1:9" ht="30" hidden="1" x14ac:dyDescent="0.25">
      <c r="A331" s="40">
        <v>2</v>
      </c>
      <c r="B331" s="40" t="s">
        <v>90</v>
      </c>
      <c r="C331" s="40">
        <v>2.1</v>
      </c>
      <c r="D331" s="36" t="s">
        <v>92</v>
      </c>
      <c r="E331" s="51"/>
      <c r="F331" s="40"/>
      <c r="G331" s="40"/>
      <c r="H331" s="40"/>
      <c r="I331" s="36"/>
    </row>
    <row r="332" spans="1:9" ht="30" hidden="1" x14ac:dyDescent="0.25">
      <c r="A332" s="40">
        <v>2</v>
      </c>
      <c r="B332" s="40" t="s">
        <v>90</v>
      </c>
      <c r="C332" s="40">
        <v>2.2000000000000002</v>
      </c>
      <c r="D332" s="36" t="s">
        <v>93</v>
      </c>
      <c r="E332" s="51"/>
      <c r="F332" s="40"/>
      <c r="G332" s="40"/>
      <c r="H332" s="40"/>
      <c r="I332" s="36"/>
    </row>
    <row r="333" spans="1:9" ht="45" hidden="1" x14ac:dyDescent="0.25">
      <c r="A333" s="40">
        <v>2</v>
      </c>
      <c r="B333" s="40" t="s">
        <v>90</v>
      </c>
      <c r="C333" s="40">
        <v>2.2999999999999998</v>
      </c>
      <c r="D333" s="36" t="s">
        <v>94</v>
      </c>
      <c r="E333" s="51"/>
      <c r="F333" s="40"/>
      <c r="G333" s="40"/>
      <c r="H333" s="40"/>
      <c r="I333" s="36"/>
    </row>
    <row r="334" spans="1:9" hidden="1" x14ac:dyDescent="0.25">
      <c r="A334" s="40">
        <v>3</v>
      </c>
      <c r="B334" s="40" t="s">
        <v>90</v>
      </c>
      <c r="C334" s="40">
        <v>3.1</v>
      </c>
      <c r="D334" s="36" t="s">
        <v>95</v>
      </c>
      <c r="E334" s="51"/>
      <c r="F334" s="40"/>
      <c r="G334" s="40"/>
      <c r="H334" s="40"/>
      <c r="I334" s="36"/>
    </row>
    <row r="335" spans="1:9" ht="30" hidden="1" x14ac:dyDescent="0.25">
      <c r="A335" s="40">
        <v>3</v>
      </c>
      <c r="B335" s="40" t="s">
        <v>90</v>
      </c>
      <c r="C335" s="40">
        <v>3.2</v>
      </c>
      <c r="D335" s="36" t="s">
        <v>96</v>
      </c>
      <c r="E335" s="51"/>
      <c r="F335" s="40"/>
      <c r="G335" s="40"/>
      <c r="H335" s="40"/>
      <c r="I335" s="36"/>
    </row>
    <row r="336" spans="1:9" ht="18" hidden="1" customHeight="1" x14ac:dyDescent="0.25">
      <c r="A336" s="40">
        <v>1</v>
      </c>
      <c r="B336" s="40" t="s">
        <v>83</v>
      </c>
      <c r="C336" s="40">
        <v>1.1000000000000001</v>
      </c>
      <c r="D336" s="36" t="s">
        <v>84</v>
      </c>
      <c r="E336" s="51"/>
      <c r="F336" s="40"/>
      <c r="G336" s="40"/>
      <c r="H336" s="40"/>
      <c r="I336" s="36"/>
    </row>
    <row r="337" spans="1:9" hidden="1" x14ac:dyDescent="0.25">
      <c r="A337" s="40">
        <v>1</v>
      </c>
      <c r="B337" s="40" t="s">
        <v>83</v>
      </c>
      <c r="C337" s="40">
        <v>1.2</v>
      </c>
      <c r="D337" s="36" t="s">
        <v>85</v>
      </c>
      <c r="E337" s="51"/>
      <c r="F337" s="40"/>
      <c r="G337" s="40"/>
      <c r="H337" s="40"/>
      <c r="I337" s="36"/>
    </row>
    <row r="338" spans="1:9" ht="18" hidden="1" customHeight="1" x14ac:dyDescent="0.25">
      <c r="A338" s="40">
        <v>2</v>
      </c>
      <c r="B338" s="40" t="s">
        <v>83</v>
      </c>
      <c r="C338" s="40">
        <v>2.1</v>
      </c>
      <c r="D338" s="36" t="s">
        <v>86</v>
      </c>
      <c r="E338" s="51"/>
      <c r="F338" s="40"/>
      <c r="G338" s="40"/>
      <c r="H338" s="40"/>
      <c r="I338" s="36"/>
    </row>
    <row r="339" spans="1:9" ht="18" hidden="1" customHeight="1" x14ac:dyDescent="0.25">
      <c r="A339" s="40">
        <v>2</v>
      </c>
      <c r="B339" s="40" t="s">
        <v>83</v>
      </c>
      <c r="C339" s="40">
        <v>2.2000000000000002</v>
      </c>
      <c r="D339" s="36" t="s">
        <v>87</v>
      </c>
      <c r="E339" s="51"/>
      <c r="F339" s="40"/>
      <c r="G339" s="40"/>
      <c r="H339" s="40"/>
      <c r="I339" s="36"/>
    </row>
    <row r="340" spans="1:9" ht="45" hidden="1" x14ac:dyDescent="0.25">
      <c r="A340" s="40">
        <v>3</v>
      </c>
      <c r="B340" s="40" t="s">
        <v>83</v>
      </c>
      <c r="C340" s="40">
        <v>3.1</v>
      </c>
      <c r="D340" s="36" t="s">
        <v>88</v>
      </c>
      <c r="E340" s="51"/>
      <c r="F340" s="40"/>
      <c r="G340" s="40"/>
      <c r="H340" s="40"/>
      <c r="I340" s="36"/>
    </row>
    <row r="341" spans="1:9" ht="45" hidden="1" x14ac:dyDescent="0.25">
      <c r="A341" s="40">
        <v>3</v>
      </c>
      <c r="B341" s="40" t="s">
        <v>83</v>
      </c>
      <c r="C341" s="40">
        <v>3.2</v>
      </c>
      <c r="D341" s="36" t="s">
        <v>89</v>
      </c>
      <c r="E341" s="51"/>
      <c r="F341" s="40"/>
      <c r="G341" s="40"/>
      <c r="H341" s="40"/>
      <c r="I341" s="36"/>
    </row>
    <row r="342" spans="1:9" ht="45" hidden="1" x14ac:dyDescent="0.25">
      <c r="A342" s="40">
        <v>3</v>
      </c>
      <c r="B342" s="40" t="s">
        <v>97</v>
      </c>
      <c r="C342" s="40">
        <v>3.1</v>
      </c>
      <c r="D342" s="36" t="s">
        <v>103</v>
      </c>
      <c r="E342" s="51"/>
      <c r="F342" s="40"/>
      <c r="G342" s="40"/>
      <c r="H342" s="40"/>
      <c r="I342" s="36"/>
    </row>
    <row r="343" spans="1:9" ht="18" hidden="1" customHeight="1" x14ac:dyDescent="0.25">
      <c r="A343" s="40">
        <v>3</v>
      </c>
      <c r="B343" s="40" t="s">
        <v>97</v>
      </c>
      <c r="C343" s="40">
        <v>3.2</v>
      </c>
      <c r="D343" s="36" t="s">
        <v>104</v>
      </c>
      <c r="E343" s="51"/>
      <c r="F343" s="40"/>
      <c r="G343" s="40"/>
      <c r="H343" s="40"/>
      <c r="I343" s="36"/>
    </row>
    <row r="344" spans="1:9" ht="18" hidden="1" customHeight="1" x14ac:dyDescent="0.25">
      <c r="A344" s="40">
        <v>4</v>
      </c>
      <c r="B344" s="40" t="s">
        <v>97</v>
      </c>
      <c r="C344" s="40">
        <v>4.0999999999999996</v>
      </c>
      <c r="D344" s="36" t="s">
        <v>105</v>
      </c>
      <c r="E344" s="51"/>
      <c r="F344" s="40"/>
      <c r="G344" s="40"/>
      <c r="H344" s="40"/>
      <c r="I344" s="36"/>
    </row>
    <row r="345" spans="1:9" ht="30" hidden="1" x14ac:dyDescent="0.25">
      <c r="A345" s="40">
        <v>1</v>
      </c>
      <c r="B345" s="40" t="s">
        <v>106</v>
      </c>
      <c r="C345" s="40">
        <v>1.1000000000000001</v>
      </c>
      <c r="D345" s="36" t="s">
        <v>107</v>
      </c>
      <c r="E345" s="51"/>
      <c r="F345" s="40"/>
      <c r="G345" s="40"/>
      <c r="H345" s="40"/>
      <c r="I345" s="36"/>
    </row>
    <row r="346" spans="1:9" ht="30" hidden="1" x14ac:dyDescent="0.25">
      <c r="A346" s="40">
        <v>2</v>
      </c>
      <c r="B346" s="40" t="s">
        <v>106</v>
      </c>
      <c r="C346" s="40">
        <v>2.1</v>
      </c>
      <c r="D346" s="36" t="s">
        <v>108</v>
      </c>
      <c r="E346" s="51"/>
      <c r="F346" s="40"/>
      <c r="G346" s="40"/>
      <c r="H346" s="40"/>
      <c r="I346" s="36"/>
    </row>
    <row r="347" spans="1:9" ht="30" hidden="1" x14ac:dyDescent="0.25">
      <c r="A347" s="40">
        <v>3</v>
      </c>
      <c r="B347" s="40" t="s">
        <v>106</v>
      </c>
      <c r="C347" s="40">
        <v>3.1</v>
      </c>
      <c r="D347" s="36" t="s">
        <v>110</v>
      </c>
      <c r="E347" s="51"/>
      <c r="F347" s="40"/>
      <c r="G347" s="40"/>
      <c r="H347" s="40"/>
      <c r="I347" s="36"/>
    </row>
    <row r="348" spans="1:9" ht="30" hidden="1" x14ac:dyDescent="0.25">
      <c r="A348" s="40">
        <v>3</v>
      </c>
      <c r="B348" s="40" t="s">
        <v>106</v>
      </c>
      <c r="C348" s="40">
        <v>3.2</v>
      </c>
      <c r="D348" s="36" t="s">
        <v>111</v>
      </c>
      <c r="E348" s="51"/>
      <c r="F348" s="40"/>
      <c r="G348" s="40"/>
      <c r="H348" s="40"/>
      <c r="I348" s="36"/>
    </row>
    <row r="349" spans="1:9" ht="18" hidden="1" customHeight="1" x14ac:dyDescent="0.25">
      <c r="A349" s="40">
        <v>4</v>
      </c>
      <c r="B349" s="40" t="s">
        <v>106</v>
      </c>
      <c r="C349" s="40">
        <v>4.0999999999999996</v>
      </c>
      <c r="D349" s="36" t="s">
        <v>113</v>
      </c>
      <c r="E349" s="51"/>
      <c r="F349" s="40"/>
      <c r="G349" s="40"/>
      <c r="H349" s="40"/>
      <c r="I349" s="36"/>
    </row>
    <row r="350" spans="1:9" hidden="1" x14ac:dyDescent="0.25">
      <c r="A350" s="40">
        <v>1</v>
      </c>
      <c r="B350" s="40" t="s">
        <v>114</v>
      </c>
      <c r="C350" s="40">
        <v>1.1000000000000001</v>
      </c>
      <c r="D350" s="36" t="s">
        <v>115</v>
      </c>
      <c r="E350" s="51"/>
      <c r="F350" s="40"/>
      <c r="G350" s="40"/>
      <c r="H350" s="40"/>
      <c r="I350" s="36"/>
    </row>
    <row r="351" spans="1:9" hidden="1" x14ac:dyDescent="0.25">
      <c r="A351" s="40">
        <v>2</v>
      </c>
      <c r="B351" s="40" t="s">
        <v>114</v>
      </c>
      <c r="C351" s="40">
        <v>2.2000000000000002</v>
      </c>
      <c r="D351" s="36" t="s">
        <v>117</v>
      </c>
      <c r="E351" s="51"/>
      <c r="F351" s="40"/>
      <c r="G351" s="40"/>
      <c r="H351" s="40"/>
      <c r="I351" s="36"/>
    </row>
    <row r="352" spans="1:9" hidden="1" x14ac:dyDescent="0.25">
      <c r="A352" s="40">
        <v>2</v>
      </c>
      <c r="B352" s="40" t="s">
        <v>114</v>
      </c>
      <c r="C352" s="40">
        <v>2.2999999999999998</v>
      </c>
      <c r="D352" s="36" t="s">
        <v>118</v>
      </c>
      <c r="E352" s="51"/>
      <c r="F352" s="40"/>
      <c r="G352" s="40"/>
      <c r="H352" s="40"/>
      <c r="I352" s="36"/>
    </row>
    <row r="353" spans="1:9" hidden="1" x14ac:dyDescent="0.25">
      <c r="A353" s="40">
        <v>1</v>
      </c>
      <c r="B353" s="40" t="s">
        <v>155</v>
      </c>
      <c r="C353" s="40">
        <v>1.1000000000000001</v>
      </c>
      <c r="D353" s="36" t="s">
        <v>156</v>
      </c>
      <c r="E353" s="51"/>
      <c r="F353" s="40"/>
      <c r="G353" s="40"/>
      <c r="H353" s="40"/>
      <c r="I353" s="36"/>
    </row>
    <row r="354" spans="1:9" hidden="1" x14ac:dyDescent="0.25">
      <c r="A354" s="40">
        <v>1</v>
      </c>
      <c r="B354" s="40" t="s">
        <v>155</v>
      </c>
      <c r="C354" s="40">
        <v>1.2</v>
      </c>
      <c r="D354" s="36" t="s">
        <v>157</v>
      </c>
      <c r="E354" s="51"/>
      <c r="F354" s="40"/>
      <c r="G354" s="40"/>
      <c r="H354" s="40"/>
      <c r="I354" s="36"/>
    </row>
    <row r="355" spans="1:9" ht="30" hidden="1" x14ac:dyDescent="0.25">
      <c r="A355" s="40">
        <v>2</v>
      </c>
      <c r="B355" s="40" t="s">
        <v>155</v>
      </c>
      <c r="C355" s="40">
        <v>2.1</v>
      </c>
      <c r="D355" s="36" t="s">
        <v>158</v>
      </c>
      <c r="E355" s="51"/>
      <c r="F355" s="40"/>
      <c r="G355" s="40"/>
      <c r="H355" s="40"/>
      <c r="I355" s="36"/>
    </row>
    <row r="356" spans="1:9" ht="30" hidden="1" x14ac:dyDescent="0.25">
      <c r="A356" s="40">
        <v>2</v>
      </c>
      <c r="B356" s="40" t="s">
        <v>155</v>
      </c>
      <c r="C356" s="40">
        <v>2.2000000000000002</v>
      </c>
      <c r="D356" s="36" t="s">
        <v>159</v>
      </c>
      <c r="E356" s="51"/>
      <c r="F356" s="40"/>
      <c r="G356" s="40"/>
      <c r="H356" s="40"/>
      <c r="I356" s="36"/>
    </row>
    <row r="357" spans="1:9" ht="18" hidden="1" customHeight="1" x14ac:dyDescent="0.25">
      <c r="A357" s="40">
        <v>2</v>
      </c>
      <c r="B357" s="40" t="s">
        <v>155</v>
      </c>
      <c r="C357" s="40">
        <v>2.4</v>
      </c>
      <c r="D357" s="36" t="s">
        <v>161</v>
      </c>
      <c r="E357" s="51"/>
      <c r="F357" s="40"/>
      <c r="G357" s="40"/>
      <c r="H357" s="40"/>
      <c r="I357" s="36"/>
    </row>
    <row r="358" spans="1:9" ht="18" hidden="1" customHeight="1" x14ac:dyDescent="0.25">
      <c r="A358" s="40">
        <v>3</v>
      </c>
      <c r="B358" s="40" t="s">
        <v>155</v>
      </c>
      <c r="C358" s="40">
        <v>3.1</v>
      </c>
      <c r="D358" s="36" t="s">
        <v>162</v>
      </c>
      <c r="E358" s="51"/>
      <c r="F358" s="40"/>
      <c r="G358" s="40"/>
      <c r="H358" s="40"/>
      <c r="I358" s="36"/>
    </row>
    <row r="359" spans="1:9" ht="18" hidden="1" customHeight="1" x14ac:dyDescent="0.25">
      <c r="A359" s="40">
        <v>3</v>
      </c>
      <c r="B359" s="40" t="s">
        <v>155</v>
      </c>
      <c r="C359" s="40">
        <v>3.2</v>
      </c>
      <c r="D359" s="36" t="s">
        <v>163</v>
      </c>
      <c r="E359" s="51"/>
      <c r="F359" s="40"/>
      <c r="G359" s="40"/>
      <c r="H359" s="40"/>
      <c r="I359" s="36"/>
    </row>
    <row r="360" spans="1:9" hidden="1" x14ac:dyDescent="0.25">
      <c r="A360" s="40">
        <v>3</v>
      </c>
      <c r="B360" s="40" t="s">
        <v>155</v>
      </c>
      <c r="C360" s="40">
        <v>3.4</v>
      </c>
      <c r="D360" s="36" t="s">
        <v>165</v>
      </c>
      <c r="E360" s="51"/>
      <c r="F360" s="40"/>
      <c r="G360" s="40"/>
      <c r="H360" s="40"/>
      <c r="I360" s="36"/>
    </row>
    <row r="361" spans="1:9" hidden="1" x14ac:dyDescent="0.25">
      <c r="A361" s="40">
        <v>1</v>
      </c>
      <c r="B361" s="40" t="s">
        <v>121</v>
      </c>
      <c r="C361" s="40">
        <v>1.2</v>
      </c>
      <c r="D361" s="36" t="s">
        <v>123</v>
      </c>
      <c r="E361" s="51"/>
      <c r="F361" s="40"/>
      <c r="G361" s="40"/>
      <c r="H361" s="40"/>
      <c r="I361" s="36"/>
    </row>
    <row r="362" spans="1:9" ht="30" hidden="1" x14ac:dyDescent="0.25">
      <c r="A362" s="40">
        <v>2</v>
      </c>
      <c r="B362" s="40" t="s">
        <v>121</v>
      </c>
      <c r="C362" s="40">
        <v>2.2000000000000002</v>
      </c>
      <c r="D362" s="36" t="s">
        <v>125</v>
      </c>
      <c r="E362" s="51"/>
      <c r="F362" s="40"/>
      <c r="G362" s="40"/>
      <c r="H362" s="40"/>
      <c r="I362" s="36"/>
    </row>
    <row r="363" spans="1:9" ht="18" hidden="1" customHeight="1" x14ac:dyDescent="0.25">
      <c r="A363" s="40">
        <v>2</v>
      </c>
      <c r="B363" s="40" t="s">
        <v>121</v>
      </c>
      <c r="C363" s="40">
        <v>2.2999999999999998</v>
      </c>
      <c r="D363" s="36" t="s">
        <v>126</v>
      </c>
      <c r="E363" s="51"/>
      <c r="F363" s="40"/>
      <c r="G363" s="40"/>
      <c r="H363" s="40"/>
      <c r="I363" s="36"/>
    </row>
    <row r="364" spans="1:9" ht="18" hidden="1" customHeight="1" x14ac:dyDescent="0.25">
      <c r="A364" s="40">
        <v>2</v>
      </c>
      <c r="B364" s="40" t="s">
        <v>121</v>
      </c>
      <c r="C364" s="40">
        <v>2.5</v>
      </c>
      <c r="D364" s="36" t="s">
        <v>128</v>
      </c>
      <c r="E364" s="51"/>
      <c r="F364" s="40"/>
      <c r="G364" s="40"/>
      <c r="H364" s="40"/>
      <c r="I364" s="36"/>
    </row>
    <row r="365" spans="1:9" ht="18" hidden="1" customHeight="1" x14ac:dyDescent="0.25">
      <c r="A365" s="40">
        <v>2</v>
      </c>
      <c r="B365" s="40" t="s">
        <v>121</v>
      </c>
      <c r="C365" s="40">
        <v>2.6</v>
      </c>
      <c r="D365" s="36" t="s">
        <v>129</v>
      </c>
      <c r="E365" s="51"/>
      <c r="F365" s="40"/>
      <c r="G365" s="40"/>
      <c r="H365" s="40"/>
      <c r="I365" s="36"/>
    </row>
    <row r="366" spans="1:9" ht="18" hidden="1" customHeight="1" x14ac:dyDescent="0.25">
      <c r="A366" s="40">
        <v>3</v>
      </c>
      <c r="B366" s="40" t="s">
        <v>121</v>
      </c>
      <c r="C366" s="40">
        <v>3.1</v>
      </c>
      <c r="D366" s="36" t="s">
        <v>130</v>
      </c>
      <c r="E366" s="51"/>
      <c r="F366" s="40"/>
      <c r="G366" s="40"/>
      <c r="H366" s="40"/>
      <c r="I366" s="36"/>
    </row>
    <row r="367" spans="1:9" ht="18" hidden="1" customHeight="1" x14ac:dyDescent="0.25">
      <c r="A367" s="40">
        <v>3</v>
      </c>
      <c r="B367" s="40" t="s">
        <v>121</v>
      </c>
      <c r="C367" s="40">
        <v>3.2</v>
      </c>
      <c r="D367" s="36" t="s">
        <v>131</v>
      </c>
      <c r="E367" s="51"/>
      <c r="F367" s="40"/>
      <c r="G367" s="40"/>
      <c r="H367" s="40"/>
      <c r="I367" s="36"/>
    </row>
    <row r="368" spans="1:9" ht="18" hidden="1" customHeight="1" x14ac:dyDescent="0.25">
      <c r="A368" s="40">
        <v>3</v>
      </c>
      <c r="B368" s="40" t="s">
        <v>121</v>
      </c>
      <c r="C368" s="40">
        <v>3.3</v>
      </c>
      <c r="D368" s="36" t="s">
        <v>132</v>
      </c>
      <c r="E368" s="51"/>
      <c r="F368" s="40"/>
      <c r="G368" s="40"/>
      <c r="H368" s="40"/>
      <c r="I368" s="36"/>
    </row>
    <row r="369" spans="1:9" ht="18" hidden="1" customHeight="1" x14ac:dyDescent="0.25">
      <c r="A369" s="40">
        <v>3</v>
      </c>
      <c r="B369" s="40" t="s">
        <v>121</v>
      </c>
      <c r="C369" s="40">
        <v>3.4</v>
      </c>
      <c r="D369" s="36" t="s">
        <v>133</v>
      </c>
      <c r="E369" s="51"/>
      <c r="F369" s="40"/>
      <c r="G369" s="40"/>
      <c r="H369" s="40"/>
      <c r="I369" s="36"/>
    </row>
    <row r="370" spans="1:9" ht="18" hidden="1" customHeight="1" x14ac:dyDescent="0.25">
      <c r="A370" s="40">
        <v>3</v>
      </c>
      <c r="B370" s="40" t="s">
        <v>121</v>
      </c>
      <c r="C370" s="40">
        <v>3.5</v>
      </c>
      <c r="D370" s="36" t="s">
        <v>134</v>
      </c>
      <c r="E370" s="51"/>
      <c r="F370" s="40"/>
      <c r="G370" s="40"/>
      <c r="H370" s="40"/>
      <c r="I370" s="36"/>
    </row>
    <row r="371" spans="1:9" ht="18" hidden="1" customHeight="1" x14ac:dyDescent="0.25">
      <c r="A371" s="40">
        <v>3</v>
      </c>
      <c r="B371" s="40" t="s">
        <v>121</v>
      </c>
      <c r="C371" s="40">
        <v>3.6</v>
      </c>
      <c r="D371" s="36" t="s">
        <v>135</v>
      </c>
      <c r="E371" s="51"/>
      <c r="F371" s="40"/>
      <c r="G371" s="40"/>
      <c r="H371" s="40"/>
      <c r="I371" s="36"/>
    </row>
    <row r="372" spans="1:9" ht="18" hidden="1" customHeight="1" x14ac:dyDescent="0.25">
      <c r="A372" s="40">
        <v>4</v>
      </c>
      <c r="B372" s="40" t="s">
        <v>121</v>
      </c>
      <c r="C372" s="40">
        <v>4.0999999999999996</v>
      </c>
      <c r="D372" s="36" t="s">
        <v>137</v>
      </c>
      <c r="E372" s="51"/>
      <c r="F372" s="40"/>
      <c r="G372" s="40"/>
      <c r="H372" s="40"/>
      <c r="I372" s="36"/>
    </row>
    <row r="373" spans="1:9" ht="18" hidden="1" customHeight="1" x14ac:dyDescent="0.25">
      <c r="A373" s="40">
        <v>4</v>
      </c>
      <c r="B373" s="40" t="s">
        <v>121</v>
      </c>
      <c r="C373" s="40">
        <v>4.2</v>
      </c>
      <c r="D373" s="36" t="s">
        <v>136</v>
      </c>
      <c r="E373" s="51"/>
      <c r="F373" s="40"/>
      <c r="G373" s="40"/>
      <c r="H373" s="40"/>
      <c r="I373" s="36"/>
    </row>
    <row r="374" spans="1:9" ht="18" hidden="1" customHeight="1" x14ac:dyDescent="0.25">
      <c r="A374" s="40">
        <v>4</v>
      </c>
      <c r="B374" s="40" t="s">
        <v>121</v>
      </c>
      <c r="C374" s="40">
        <v>4.3</v>
      </c>
      <c r="D374" s="36" t="s">
        <v>138</v>
      </c>
      <c r="E374" s="51"/>
      <c r="F374" s="40"/>
      <c r="G374" s="40"/>
      <c r="H374" s="40"/>
      <c r="I374" s="36"/>
    </row>
    <row r="375" spans="1:9" ht="18" hidden="1" customHeight="1" x14ac:dyDescent="0.25">
      <c r="A375" s="40">
        <v>4</v>
      </c>
      <c r="B375" s="40" t="s">
        <v>121</v>
      </c>
      <c r="C375" s="40">
        <v>4.4000000000000004</v>
      </c>
      <c r="D375" s="36" t="s">
        <v>139</v>
      </c>
      <c r="E375" s="51"/>
      <c r="F375" s="40"/>
      <c r="G375" s="40"/>
      <c r="H375" s="40"/>
      <c r="I375" s="36"/>
    </row>
    <row r="376" spans="1:9" ht="18" hidden="1" customHeight="1" x14ac:dyDescent="0.25">
      <c r="A376" s="40">
        <v>4</v>
      </c>
      <c r="B376" s="40" t="s">
        <v>121</v>
      </c>
      <c r="C376" s="40">
        <v>4.5</v>
      </c>
      <c r="D376" s="36" t="s">
        <v>140</v>
      </c>
      <c r="E376" s="51"/>
      <c r="F376" s="40"/>
      <c r="G376" s="40"/>
      <c r="H376" s="40"/>
      <c r="I376" s="36"/>
    </row>
    <row r="377" spans="1:9" ht="18" hidden="1" customHeight="1" x14ac:dyDescent="0.25">
      <c r="A377" s="40">
        <v>5</v>
      </c>
      <c r="B377" s="40" t="s">
        <v>121</v>
      </c>
      <c r="C377" s="40">
        <v>5.0999999999999996</v>
      </c>
      <c r="D377" s="36" t="s">
        <v>141</v>
      </c>
      <c r="E377" s="51"/>
      <c r="F377" s="40"/>
      <c r="G377" s="40"/>
      <c r="H377" s="40"/>
      <c r="I377" s="36"/>
    </row>
    <row r="378" spans="1:9" ht="18" hidden="1" customHeight="1" x14ac:dyDescent="0.25">
      <c r="A378" s="40">
        <v>5</v>
      </c>
      <c r="B378" s="40" t="s">
        <v>121</v>
      </c>
      <c r="C378" s="40">
        <v>5.2</v>
      </c>
      <c r="D378" s="36" t="s">
        <v>142</v>
      </c>
      <c r="E378" s="51"/>
      <c r="F378" s="40"/>
      <c r="G378" s="40"/>
      <c r="H378" s="40"/>
      <c r="I378" s="36"/>
    </row>
    <row r="379" spans="1:9" ht="18" hidden="1" customHeight="1" x14ac:dyDescent="0.25">
      <c r="A379" s="40">
        <v>5</v>
      </c>
      <c r="B379" s="40" t="s">
        <v>121</v>
      </c>
      <c r="C379" s="40">
        <v>5.3</v>
      </c>
      <c r="D379" s="36" t="s">
        <v>143</v>
      </c>
      <c r="E379" s="51"/>
      <c r="F379" s="40"/>
      <c r="G379" s="40"/>
      <c r="H379" s="40"/>
      <c r="I379" s="36"/>
    </row>
    <row r="380" spans="1:9" ht="18" hidden="1" customHeight="1" x14ac:dyDescent="0.25">
      <c r="A380" s="40">
        <v>3</v>
      </c>
      <c r="B380" s="40" t="s">
        <v>144</v>
      </c>
      <c r="C380" s="40">
        <v>3.3</v>
      </c>
      <c r="D380" s="36" t="s">
        <v>153</v>
      </c>
      <c r="E380" s="51"/>
      <c r="F380" s="40"/>
      <c r="G380" s="40"/>
      <c r="H380" s="40"/>
      <c r="I380" s="36"/>
    </row>
    <row r="381" spans="1:9" ht="18" hidden="1" customHeight="1" x14ac:dyDescent="0.25">
      <c r="A381" s="40">
        <v>1</v>
      </c>
      <c r="B381" s="40" t="s">
        <v>199</v>
      </c>
      <c r="C381" s="40">
        <v>1.1000000000000001</v>
      </c>
      <c r="D381" s="36" t="s">
        <v>200</v>
      </c>
      <c r="E381" s="51"/>
      <c r="F381" s="40"/>
      <c r="G381" s="40"/>
      <c r="H381" s="40"/>
      <c r="I381" s="36"/>
    </row>
    <row r="382" spans="1:9" ht="18" hidden="1" customHeight="1" x14ac:dyDescent="0.25">
      <c r="A382" s="40">
        <v>2</v>
      </c>
      <c r="B382" s="40" t="s">
        <v>199</v>
      </c>
      <c r="C382" s="40">
        <v>2.1</v>
      </c>
      <c r="D382" s="36" t="s">
        <v>201</v>
      </c>
      <c r="E382" s="51"/>
      <c r="F382" s="40"/>
      <c r="G382" s="40"/>
      <c r="H382" s="40"/>
      <c r="I382" s="36"/>
    </row>
    <row r="383" spans="1:9" ht="18" hidden="1" customHeight="1" x14ac:dyDescent="0.25">
      <c r="A383" s="40">
        <v>2</v>
      </c>
      <c r="B383" s="40" t="s">
        <v>199</v>
      </c>
      <c r="C383" s="40">
        <v>2.2000000000000002</v>
      </c>
      <c r="D383" s="36" t="s">
        <v>202</v>
      </c>
      <c r="E383" s="51"/>
      <c r="F383" s="40"/>
      <c r="G383" s="40"/>
      <c r="H383" s="40"/>
      <c r="I383" s="36"/>
    </row>
    <row r="384" spans="1:9" ht="18" hidden="1" customHeight="1" x14ac:dyDescent="0.25">
      <c r="A384" s="40">
        <v>2</v>
      </c>
      <c r="B384" s="40" t="s">
        <v>199</v>
      </c>
      <c r="C384" s="40">
        <v>2.2999999999999998</v>
      </c>
      <c r="D384" s="36" t="s">
        <v>203</v>
      </c>
      <c r="E384" s="51"/>
      <c r="F384" s="40"/>
      <c r="G384" s="40"/>
      <c r="H384" s="40"/>
      <c r="I384" s="36"/>
    </row>
    <row r="385" spans="1:9" ht="18" hidden="1" customHeight="1" x14ac:dyDescent="0.25">
      <c r="A385" s="40">
        <v>3</v>
      </c>
      <c r="B385" s="40" t="s">
        <v>199</v>
      </c>
      <c r="C385" s="40">
        <v>3.1</v>
      </c>
      <c r="D385" s="36" t="s">
        <v>204</v>
      </c>
      <c r="E385" s="51"/>
      <c r="F385" s="40"/>
      <c r="G385" s="40"/>
      <c r="H385" s="40"/>
      <c r="I385" s="36"/>
    </row>
    <row r="386" spans="1:9" ht="18" hidden="1" customHeight="1" x14ac:dyDescent="0.25">
      <c r="A386" s="40">
        <v>3</v>
      </c>
      <c r="B386" s="40" t="s">
        <v>199</v>
      </c>
      <c r="C386" s="40">
        <v>3.3</v>
      </c>
      <c r="D386" s="36" t="s">
        <v>206</v>
      </c>
      <c r="E386" s="51"/>
      <c r="F386" s="40"/>
      <c r="G386" s="40"/>
      <c r="H386" s="40"/>
      <c r="I386" s="36"/>
    </row>
    <row r="387" spans="1:9" ht="18" hidden="1" customHeight="1" x14ac:dyDescent="0.25">
      <c r="A387" s="40">
        <v>3</v>
      </c>
      <c r="B387" s="40" t="s">
        <v>199</v>
      </c>
      <c r="C387" s="40">
        <v>3.5</v>
      </c>
      <c r="D387" s="36" t="s">
        <v>208</v>
      </c>
      <c r="E387" s="51"/>
      <c r="F387" s="40"/>
      <c r="G387" s="40"/>
      <c r="H387" s="40"/>
      <c r="I387" s="36"/>
    </row>
    <row r="388" spans="1:9" ht="18" hidden="1" customHeight="1" x14ac:dyDescent="0.25">
      <c r="A388" s="40">
        <v>3</v>
      </c>
      <c r="B388" s="40" t="s">
        <v>199</v>
      </c>
      <c r="C388" s="40">
        <v>3.6</v>
      </c>
      <c r="D388" s="36" t="s">
        <v>209</v>
      </c>
      <c r="E388" s="51"/>
      <c r="F388" s="40"/>
      <c r="G388" s="40"/>
      <c r="H388" s="40"/>
      <c r="I388" s="36"/>
    </row>
    <row r="389" spans="1:9" ht="18" hidden="1" customHeight="1" x14ac:dyDescent="0.25">
      <c r="A389" s="40">
        <v>1</v>
      </c>
      <c r="B389" s="40" t="s">
        <v>210</v>
      </c>
      <c r="C389" s="40">
        <v>1.3</v>
      </c>
      <c r="D389" s="36" t="s">
        <v>213</v>
      </c>
      <c r="E389" s="51"/>
      <c r="F389" s="40"/>
      <c r="G389" s="40"/>
      <c r="H389" s="40"/>
      <c r="I389" s="36"/>
    </row>
    <row r="390" spans="1:9" ht="18" hidden="1" customHeight="1" x14ac:dyDescent="0.25">
      <c r="A390" s="40">
        <v>2</v>
      </c>
      <c r="B390" s="40" t="s">
        <v>210</v>
      </c>
      <c r="C390" s="40">
        <v>2.2000000000000002</v>
      </c>
      <c r="D390" s="36" t="s">
        <v>215</v>
      </c>
      <c r="E390" s="51"/>
      <c r="F390" s="40"/>
      <c r="G390" s="40"/>
      <c r="H390" s="40"/>
      <c r="I390" s="36"/>
    </row>
    <row r="391" spans="1:9" ht="18" hidden="1" customHeight="1" x14ac:dyDescent="0.25">
      <c r="A391" s="40">
        <v>3</v>
      </c>
      <c r="B391" s="40" t="s">
        <v>210</v>
      </c>
      <c r="C391" s="40">
        <v>3.2</v>
      </c>
      <c r="D391" s="36" t="s">
        <v>404</v>
      </c>
      <c r="E391" s="51"/>
      <c r="F391" s="40"/>
      <c r="G391" s="40"/>
      <c r="H391" s="40"/>
      <c r="I391" s="36"/>
    </row>
    <row r="392" spans="1:9" ht="18" hidden="1" customHeight="1" x14ac:dyDescent="0.25">
      <c r="A392" s="40">
        <v>3</v>
      </c>
      <c r="B392" s="40" t="s">
        <v>210</v>
      </c>
      <c r="C392" s="40">
        <v>3.5</v>
      </c>
      <c r="D392" s="36" t="s">
        <v>220</v>
      </c>
      <c r="E392" s="51"/>
      <c r="F392" s="40"/>
      <c r="G392" s="40"/>
      <c r="H392" s="40"/>
      <c r="I392" s="36"/>
    </row>
    <row r="393" spans="1:9" ht="18" hidden="1" customHeight="1" x14ac:dyDescent="0.25">
      <c r="A393" s="40">
        <v>4</v>
      </c>
      <c r="B393" s="40" t="s">
        <v>210</v>
      </c>
      <c r="C393" s="40">
        <v>4.0999999999999996</v>
      </c>
      <c r="D393" s="36" t="s">
        <v>505</v>
      </c>
      <c r="E393" s="51"/>
      <c r="F393" s="40"/>
      <c r="G393" s="40"/>
      <c r="H393" s="40"/>
      <c r="I393" s="36"/>
    </row>
    <row r="394" spans="1:9" ht="18" hidden="1" customHeight="1" x14ac:dyDescent="0.25">
      <c r="A394" s="40">
        <v>3</v>
      </c>
      <c r="B394" s="40" t="s">
        <v>230</v>
      </c>
      <c r="C394" s="40">
        <v>3.1</v>
      </c>
      <c r="D394" s="36" t="s">
        <v>238</v>
      </c>
      <c r="E394" s="51"/>
      <c r="F394" s="40"/>
      <c r="G394" s="40"/>
      <c r="H394" s="40"/>
      <c r="I394" s="36"/>
    </row>
    <row r="395" spans="1:9" ht="18" hidden="1" customHeight="1" x14ac:dyDescent="0.25">
      <c r="A395" s="40">
        <v>3</v>
      </c>
      <c r="B395" s="40" t="s">
        <v>230</v>
      </c>
      <c r="C395" s="40">
        <v>3.2</v>
      </c>
      <c r="D395" s="36" t="s">
        <v>239</v>
      </c>
      <c r="E395" s="51"/>
      <c r="F395" s="40"/>
      <c r="G395" s="40"/>
      <c r="H395" s="40"/>
      <c r="I395" s="36"/>
    </row>
    <row r="396" spans="1:9" ht="18" hidden="1" customHeight="1" x14ac:dyDescent="0.25">
      <c r="A396" s="40">
        <v>3</v>
      </c>
      <c r="B396" s="40" t="s">
        <v>230</v>
      </c>
      <c r="C396" s="40">
        <v>3.3</v>
      </c>
      <c r="D396" s="36" t="s">
        <v>504</v>
      </c>
      <c r="E396" s="51"/>
      <c r="F396" s="40"/>
      <c r="G396" s="40"/>
      <c r="H396" s="40"/>
      <c r="I396" s="36"/>
    </row>
    <row r="397" spans="1:9" ht="18" hidden="1" customHeight="1" x14ac:dyDescent="0.25">
      <c r="A397" s="40">
        <v>1</v>
      </c>
      <c r="B397" s="40" t="s">
        <v>183</v>
      </c>
      <c r="C397" s="40">
        <v>1.1000000000000001</v>
      </c>
      <c r="D397" s="36" t="s">
        <v>184</v>
      </c>
      <c r="E397" s="51"/>
      <c r="F397" s="40"/>
      <c r="G397" s="40"/>
      <c r="H397" s="40"/>
      <c r="I397" s="36"/>
    </row>
    <row r="398" spans="1:9" ht="18" hidden="1" customHeight="1" x14ac:dyDescent="0.25">
      <c r="A398" s="40">
        <v>1</v>
      </c>
      <c r="B398" s="40" t="s">
        <v>183</v>
      </c>
      <c r="C398" s="40">
        <v>1.2</v>
      </c>
      <c r="D398" s="36" t="s">
        <v>185</v>
      </c>
      <c r="E398" s="51"/>
      <c r="F398" s="40"/>
      <c r="G398" s="40"/>
      <c r="H398" s="40"/>
      <c r="I398" s="36"/>
    </row>
    <row r="399" spans="1:9" ht="18" hidden="1" customHeight="1" x14ac:dyDescent="0.25">
      <c r="A399" s="40">
        <v>2</v>
      </c>
      <c r="B399" s="40" t="s">
        <v>183</v>
      </c>
      <c r="C399" s="40">
        <v>2.2999999999999998</v>
      </c>
      <c r="D399" s="36" t="s">
        <v>188</v>
      </c>
      <c r="E399" s="51"/>
      <c r="F399" s="40"/>
      <c r="G399" s="40"/>
      <c r="H399" s="40"/>
      <c r="I399" s="36"/>
    </row>
    <row r="400" spans="1:9" ht="18" hidden="1" customHeight="1" x14ac:dyDescent="0.25">
      <c r="A400" s="40">
        <v>2</v>
      </c>
      <c r="B400" s="40" t="s">
        <v>183</v>
      </c>
      <c r="C400" s="40">
        <v>2.5</v>
      </c>
      <c r="D400" s="36" t="s">
        <v>190</v>
      </c>
      <c r="E400" s="51"/>
      <c r="F400" s="40"/>
      <c r="G400" s="40"/>
      <c r="H400" s="40"/>
      <c r="I400" s="36"/>
    </row>
    <row r="401" spans="1:9" ht="18" hidden="1" customHeight="1" x14ac:dyDescent="0.25">
      <c r="A401" s="40">
        <v>2</v>
      </c>
      <c r="B401" s="40" t="s">
        <v>183</v>
      </c>
      <c r="C401" s="40">
        <v>2.6</v>
      </c>
      <c r="D401" s="36" t="s">
        <v>191</v>
      </c>
      <c r="E401" s="51"/>
      <c r="F401" s="40"/>
      <c r="G401" s="40"/>
      <c r="H401" s="40"/>
      <c r="I401" s="36"/>
    </row>
    <row r="402" spans="1:9" ht="18" hidden="1" customHeight="1" x14ac:dyDescent="0.25">
      <c r="A402" s="40">
        <v>2</v>
      </c>
      <c r="B402" s="40" t="s">
        <v>183</v>
      </c>
      <c r="C402" s="40">
        <v>2.7</v>
      </c>
      <c r="D402" s="36" t="s">
        <v>192</v>
      </c>
      <c r="E402" s="51"/>
      <c r="F402" s="40"/>
      <c r="G402" s="40"/>
      <c r="H402" s="40"/>
      <c r="I402" s="36"/>
    </row>
    <row r="403" spans="1:9" ht="18" hidden="1" customHeight="1" x14ac:dyDescent="0.25">
      <c r="A403" s="40">
        <v>2</v>
      </c>
      <c r="B403" s="40" t="s">
        <v>183</v>
      </c>
      <c r="C403" s="40">
        <v>2.8</v>
      </c>
      <c r="D403" s="36" t="s">
        <v>193</v>
      </c>
      <c r="E403" s="51"/>
      <c r="F403" s="40"/>
      <c r="G403" s="40"/>
      <c r="H403" s="40"/>
      <c r="I403" s="36"/>
    </row>
    <row r="404" spans="1:9" ht="18" hidden="1" customHeight="1" x14ac:dyDescent="0.25">
      <c r="A404" s="40">
        <v>3</v>
      </c>
      <c r="B404" s="40" t="s">
        <v>183</v>
      </c>
      <c r="C404" s="40">
        <v>3.1</v>
      </c>
      <c r="D404" s="36" t="s">
        <v>194</v>
      </c>
      <c r="E404" s="51"/>
      <c r="F404" s="40"/>
      <c r="G404" s="40"/>
      <c r="H404" s="40"/>
      <c r="I404" s="36"/>
    </row>
    <row r="405" spans="1:9" ht="18" hidden="1" customHeight="1" x14ac:dyDescent="0.25">
      <c r="A405" s="40">
        <v>3</v>
      </c>
      <c r="B405" s="40" t="s">
        <v>183</v>
      </c>
      <c r="C405" s="40">
        <v>3.2</v>
      </c>
      <c r="D405" s="36" t="s">
        <v>399</v>
      </c>
      <c r="E405" s="51"/>
      <c r="F405" s="40"/>
      <c r="G405" s="40"/>
      <c r="H405" s="40"/>
      <c r="I405" s="36"/>
    </row>
    <row r="406" spans="1:9" ht="18" hidden="1" customHeight="1" x14ac:dyDescent="0.25">
      <c r="A406" s="40">
        <v>3</v>
      </c>
      <c r="B406" s="40" t="s">
        <v>183</v>
      </c>
      <c r="C406" s="40">
        <v>3.3</v>
      </c>
      <c r="D406" s="36" t="s">
        <v>196</v>
      </c>
      <c r="E406" s="51"/>
      <c r="F406" s="40"/>
      <c r="G406" s="40"/>
      <c r="H406" s="40"/>
      <c r="I406" s="36"/>
    </row>
    <row r="407" spans="1:9" ht="18" hidden="1" customHeight="1" x14ac:dyDescent="0.25">
      <c r="A407" s="40">
        <v>4</v>
      </c>
      <c r="B407" s="40" t="s">
        <v>183</v>
      </c>
      <c r="C407" s="40">
        <v>4.0999999999999996</v>
      </c>
      <c r="D407" s="36" t="s">
        <v>198</v>
      </c>
      <c r="E407" s="51"/>
      <c r="F407" s="40"/>
      <c r="G407" s="40"/>
      <c r="H407" s="40"/>
      <c r="I407" s="36"/>
    </row>
    <row r="408" spans="1:9" ht="18" hidden="1" customHeight="1" x14ac:dyDescent="0.25">
      <c r="A408" s="40">
        <v>2</v>
      </c>
      <c r="B408" s="40" t="s">
        <v>223</v>
      </c>
      <c r="C408" s="40">
        <v>2.2999999999999998</v>
      </c>
      <c r="D408" s="36" t="s">
        <v>227</v>
      </c>
      <c r="E408" s="51"/>
      <c r="F408" s="40"/>
      <c r="G408" s="40"/>
      <c r="H408" s="40"/>
      <c r="I408" s="36"/>
    </row>
    <row r="409" spans="1:9" ht="18" hidden="1" customHeight="1" x14ac:dyDescent="0.25">
      <c r="A409" s="40">
        <v>2</v>
      </c>
      <c r="B409" s="40" t="s">
        <v>223</v>
      </c>
      <c r="C409" s="40">
        <v>2.4</v>
      </c>
      <c r="D409" s="36" t="s">
        <v>228</v>
      </c>
      <c r="E409" s="51"/>
      <c r="F409" s="40"/>
      <c r="G409" s="40"/>
      <c r="H409" s="40"/>
      <c r="I409" s="36"/>
    </row>
    <row r="410" spans="1:9" ht="18" hidden="1" customHeight="1" x14ac:dyDescent="0.25">
      <c r="A410" s="40">
        <v>3</v>
      </c>
      <c r="B410" s="40" t="s">
        <v>223</v>
      </c>
      <c r="C410" s="40">
        <v>3.1</v>
      </c>
      <c r="D410" s="36" t="s">
        <v>229</v>
      </c>
      <c r="E410" s="51"/>
      <c r="F410" s="40"/>
      <c r="G410" s="40"/>
      <c r="H410" s="40"/>
      <c r="I410" s="36"/>
    </row>
    <row r="411" spans="1:9" ht="18" hidden="1" customHeight="1" x14ac:dyDescent="0.25">
      <c r="A411" s="40">
        <v>3</v>
      </c>
      <c r="B411" s="40" t="s">
        <v>176</v>
      </c>
      <c r="C411" s="40">
        <v>3.1</v>
      </c>
      <c r="D411" s="36" t="s">
        <v>182</v>
      </c>
      <c r="E411" s="51"/>
      <c r="F411" s="40"/>
      <c r="G411" s="40"/>
      <c r="H411" s="40"/>
      <c r="I411" s="36"/>
    </row>
    <row r="412" spans="1:9" ht="18" hidden="1" customHeight="1" x14ac:dyDescent="0.25">
      <c r="A412" s="40">
        <v>1</v>
      </c>
      <c r="B412" s="40" t="s">
        <v>241</v>
      </c>
      <c r="C412" s="40">
        <v>1.1000000000000001</v>
      </c>
      <c r="D412" s="36" t="s">
        <v>242</v>
      </c>
      <c r="E412" s="51"/>
      <c r="F412" s="40"/>
      <c r="G412" s="40"/>
      <c r="H412" s="40"/>
      <c r="I412" s="36"/>
    </row>
    <row r="413" spans="1:9" ht="18" hidden="1" customHeight="1" x14ac:dyDescent="0.25">
      <c r="A413" s="40">
        <v>2</v>
      </c>
      <c r="B413" s="40" t="s">
        <v>241</v>
      </c>
      <c r="C413" s="40">
        <v>2.2000000000000002</v>
      </c>
      <c r="D413" s="36" t="s">
        <v>244</v>
      </c>
      <c r="E413" s="51"/>
      <c r="F413" s="40"/>
      <c r="G413" s="40"/>
      <c r="H413" s="40"/>
      <c r="I413" s="36"/>
    </row>
    <row r="414" spans="1:9" ht="18" hidden="1" customHeight="1" x14ac:dyDescent="0.25">
      <c r="A414" s="40">
        <v>2</v>
      </c>
      <c r="B414" s="40" t="s">
        <v>241</v>
      </c>
      <c r="C414" s="40">
        <v>2.2999999999999998</v>
      </c>
      <c r="D414" s="36" t="s">
        <v>245</v>
      </c>
      <c r="E414" s="51"/>
      <c r="F414" s="40"/>
      <c r="G414" s="40"/>
      <c r="H414" s="40"/>
      <c r="I414" s="36"/>
    </row>
    <row r="415" spans="1:9" ht="18" hidden="1" customHeight="1" x14ac:dyDescent="0.25">
      <c r="A415" s="40">
        <v>2</v>
      </c>
      <c r="B415" s="40" t="s">
        <v>241</v>
      </c>
      <c r="C415" s="40">
        <v>2.4</v>
      </c>
      <c r="D415" s="36" t="s">
        <v>246</v>
      </c>
      <c r="E415" s="51"/>
      <c r="F415" s="40"/>
      <c r="G415" s="40"/>
      <c r="H415" s="40"/>
      <c r="I415" s="36"/>
    </row>
    <row r="416" spans="1:9" ht="18" hidden="1" customHeight="1" x14ac:dyDescent="0.25">
      <c r="A416" s="40">
        <v>2</v>
      </c>
      <c r="B416" s="40" t="s">
        <v>241</v>
      </c>
      <c r="C416" s="40">
        <v>2.5</v>
      </c>
      <c r="D416" s="36" t="s">
        <v>247</v>
      </c>
      <c r="E416" s="51"/>
      <c r="F416" s="40"/>
      <c r="G416" s="40"/>
      <c r="H416" s="40"/>
      <c r="I416" s="36"/>
    </row>
    <row r="417" spans="1:9" ht="18" hidden="1" customHeight="1" x14ac:dyDescent="0.25">
      <c r="A417" s="40">
        <v>3</v>
      </c>
      <c r="B417" s="40" t="s">
        <v>241</v>
      </c>
      <c r="C417" s="40">
        <v>3.7</v>
      </c>
      <c r="D417" s="36" t="s">
        <v>403</v>
      </c>
      <c r="E417" s="51"/>
      <c r="F417" s="40"/>
      <c r="G417" s="40"/>
      <c r="H417" s="40"/>
      <c r="I417" s="36"/>
    </row>
    <row r="418" spans="1:9" ht="18" hidden="1" customHeight="1" x14ac:dyDescent="0.25">
      <c r="A418" s="40">
        <v>1</v>
      </c>
      <c r="B418" s="40" t="s">
        <v>279</v>
      </c>
      <c r="C418" s="40">
        <v>1.2</v>
      </c>
      <c r="D418" s="36" t="s">
        <v>281</v>
      </c>
      <c r="E418" s="51"/>
      <c r="F418" s="40"/>
      <c r="G418" s="40"/>
      <c r="H418" s="40"/>
      <c r="I418" s="36"/>
    </row>
    <row r="419" spans="1:9" ht="18" hidden="1" customHeight="1" x14ac:dyDescent="0.25">
      <c r="A419" s="40">
        <v>1</v>
      </c>
      <c r="B419" s="40" t="s">
        <v>279</v>
      </c>
      <c r="C419" s="40">
        <v>1.3</v>
      </c>
      <c r="D419" s="36" t="s">
        <v>282</v>
      </c>
      <c r="E419" s="51"/>
      <c r="F419" s="40"/>
      <c r="G419" s="40"/>
      <c r="H419" s="40"/>
      <c r="I419" s="36"/>
    </row>
    <row r="420" spans="1:9" ht="18" hidden="1" customHeight="1" x14ac:dyDescent="0.25">
      <c r="A420" s="40">
        <v>1</v>
      </c>
      <c r="B420" s="40" t="s">
        <v>279</v>
      </c>
      <c r="C420" s="40">
        <v>1.4</v>
      </c>
      <c r="D420" s="36" t="s">
        <v>283</v>
      </c>
      <c r="E420" s="51"/>
      <c r="F420" s="40"/>
      <c r="G420" s="40"/>
      <c r="H420" s="40"/>
      <c r="I420" s="36"/>
    </row>
    <row r="421" spans="1:9" ht="18" hidden="1" customHeight="1" x14ac:dyDescent="0.25">
      <c r="A421" s="40">
        <v>2</v>
      </c>
      <c r="B421" s="40" t="s">
        <v>279</v>
      </c>
      <c r="C421" s="40">
        <v>2.2999999999999998</v>
      </c>
      <c r="D421" s="36" t="s">
        <v>286</v>
      </c>
      <c r="E421" s="51"/>
      <c r="F421" s="40"/>
      <c r="G421" s="40"/>
      <c r="H421" s="40"/>
      <c r="I421" s="36"/>
    </row>
    <row r="422" spans="1:9" ht="18" hidden="1" customHeight="1" x14ac:dyDescent="0.25">
      <c r="A422" s="40">
        <v>2</v>
      </c>
      <c r="B422" s="40" t="s">
        <v>279</v>
      </c>
      <c r="C422" s="40">
        <v>2.4</v>
      </c>
      <c r="D422" s="36" t="s">
        <v>287</v>
      </c>
      <c r="E422" s="51"/>
      <c r="F422" s="40"/>
      <c r="G422" s="40"/>
      <c r="H422" s="40"/>
      <c r="I422" s="36"/>
    </row>
    <row r="423" spans="1:9" ht="18" hidden="1" customHeight="1" x14ac:dyDescent="0.25">
      <c r="A423" s="40">
        <v>2</v>
      </c>
      <c r="B423" s="40" t="s">
        <v>279</v>
      </c>
      <c r="C423" s="40">
        <v>2.5</v>
      </c>
      <c r="D423" s="36" t="s">
        <v>288</v>
      </c>
      <c r="E423" s="51"/>
      <c r="F423" s="40"/>
      <c r="G423" s="40"/>
      <c r="H423" s="40"/>
      <c r="I423" s="36"/>
    </row>
    <row r="424" spans="1:9" ht="18" hidden="1" customHeight="1" x14ac:dyDescent="0.25">
      <c r="A424" s="40">
        <v>4</v>
      </c>
      <c r="B424" s="40" t="s">
        <v>279</v>
      </c>
      <c r="C424" s="40">
        <v>4.0999999999999996</v>
      </c>
      <c r="D424" s="36" t="s">
        <v>291</v>
      </c>
      <c r="E424" s="51"/>
      <c r="F424" s="40"/>
      <c r="G424" s="40"/>
      <c r="H424" s="40"/>
      <c r="I424" s="36"/>
    </row>
    <row r="425" spans="1:9" ht="18" hidden="1" customHeight="1" x14ac:dyDescent="0.25">
      <c r="A425" s="40">
        <v>1</v>
      </c>
      <c r="B425" s="40" t="s">
        <v>264</v>
      </c>
      <c r="C425" s="40">
        <v>1.1000000000000001</v>
      </c>
      <c r="D425" s="36" t="s">
        <v>265</v>
      </c>
      <c r="E425" s="51"/>
      <c r="F425" s="40"/>
      <c r="G425" s="40"/>
      <c r="H425" s="40"/>
      <c r="I425" s="36"/>
    </row>
    <row r="426" spans="1:9" ht="18" hidden="1" customHeight="1" x14ac:dyDescent="0.25">
      <c r="A426" s="40">
        <v>2</v>
      </c>
      <c r="B426" s="40" t="s">
        <v>264</v>
      </c>
      <c r="C426" s="40">
        <v>2.2000000000000002</v>
      </c>
      <c r="D426" s="36" t="s">
        <v>397</v>
      </c>
      <c r="E426" s="51"/>
      <c r="F426" s="40"/>
      <c r="G426" s="40"/>
      <c r="H426" s="40"/>
      <c r="I426" s="36"/>
    </row>
    <row r="427" spans="1:9" ht="18" hidden="1" customHeight="1" x14ac:dyDescent="0.25">
      <c r="A427" s="40">
        <v>2</v>
      </c>
      <c r="B427" s="40" t="s">
        <v>264</v>
      </c>
      <c r="C427" s="40">
        <v>2.2999999999999998</v>
      </c>
      <c r="D427" s="36" t="s">
        <v>268</v>
      </c>
      <c r="E427" s="51"/>
      <c r="F427" s="40"/>
      <c r="G427" s="40"/>
      <c r="H427" s="40"/>
      <c r="I427" s="36"/>
    </row>
    <row r="428" spans="1:9" ht="18" hidden="1" customHeight="1" x14ac:dyDescent="0.25">
      <c r="A428" s="40">
        <v>2</v>
      </c>
      <c r="B428" s="40" t="s">
        <v>264</v>
      </c>
      <c r="C428" s="40">
        <v>2.4</v>
      </c>
      <c r="D428" s="36" t="s">
        <v>269</v>
      </c>
      <c r="E428" s="51"/>
      <c r="F428" s="40"/>
      <c r="G428" s="40"/>
      <c r="H428" s="40"/>
      <c r="I428" s="36"/>
    </row>
    <row r="429" spans="1:9" ht="18" hidden="1" customHeight="1" x14ac:dyDescent="0.25">
      <c r="A429" s="40">
        <v>2</v>
      </c>
      <c r="B429" s="40" t="s">
        <v>264</v>
      </c>
      <c r="C429" s="40">
        <v>2.5</v>
      </c>
      <c r="D429" s="36" t="s">
        <v>270</v>
      </c>
      <c r="E429" s="51"/>
      <c r="F429" s="40"/>
      <c r="G429" s="40"/>
      <c r="H429" s="40"/>
      <c r="I429" s="36"/>
    </row>
    <row r="430" spans="1:9" ht="18" hidden="1" customHeight="1" x14ac:dyDescent="0.25">
      <c r="A430" s="40">
        <v>2</v>
      </c>
      <c r="B430" s="40" t="s">
        <v>264</v>
      </c>
      <c r="C430" s="40">
        <v>2.6</v>
      </c>
      <c r="D430" s="36" t="s">
        <v>271</v>
      </c>
      <c r="E430" s="51"/>
      <c r="F430" s="40"/>
      <c r="G430" s="40"/>
      <c r="H430" s="40"/>
      <c r="I430" s="36"/>
    </row>
    <row r="431" spans="1:9" ht="18" hidden="1" customHeight="1" x14ac:dyDescent="0.25">
      <c r="A431" s="40">
        <v>3</v>
      </c>
      <c r="B431" s="40" t="s">
        <v>264</v>
      </c>
      <c r="C431" s="40">
        <v>3.1</v>
      </c>
      <c r="D431" s="36" t="s">
        <v>272</v>
      </c>
      <c r="E431" s="51"/>
      <c r="F431" s="40"/>
      <c r="G431" s="40"/>
      <c r="H431" s="40"/>
      <c r="I431" s="36"/>
    </row>
    <row r="432" spans="1:9" ht="18" hidden="1" customHeight="1" x14ac:dyDescent="0.25">
      <c r="A432" s="40">
        <v>1</v>
      </c>
      <c r="B432" s="40" t="s">
        <v>273</v>
      </c>
      <c r="C432" s="40">
        <v>1.1000000000000001</v>
      </c>
      <c r="D432" s="36" t="s">
        <v>274</v>
      </c>
      <c r="E432" s="51"/>
      <c r="F432" s="40"/>
      <c r="G432" s="40"/>
      <c r="H432" s="40"/>
      <c r="I432" s="36"/>
    </row>
    <row r="433" spans="1:9" ht="18" hidden="1" customHeight="1" x14ac:dyDescent="0.25">
      <c r="A433" s="40">
        <v>2</v>
      </c>
      <c r="B433" s="40" t="s">
        <v>273</v>
      </c>
      <c r="C433" s="40">
        <v>2.1</v>
      </c>
      <c r="D433" s="36" t="s">
        <v>275</v>
      </c>
      <c r="E433" s="51"/>
      <c r="F433" s="40"/>
      <c r="G433" s="40"/>
      <c r="H433" s="40"/>
      <c r="I433" s="36"/>
    </row>
    <row r="434" spans="1:9" ht="18" hidden="1" customHeight="1" x14ac:dyDescent="0.25">
      <c r="A434" s="40">
        <v>2</v>
      </c>
      <c r="B434" s="40" t="s">
        <v>273</v>
      </c>
      <c r="C434" s="40">
        <v>2.2000000000000002</v>
      </c>
      <c r="D434" s="36" t="s">
        <v>276</v>
      </c>
      <c r="E434" s="51"/>
      <c r="F434" s="40"/>
      <c r="G434" s="40"/>
      <c r="H434" s="40"/>
      <c r="I434" s="36"/>
    </row>
    <row r="435" spans="1:9" ht="18" hidden="1" customHeight="1" x14ac:dyDescent="0.25">
      <c r="A435" s="40">
        <v>3</v>
      </c>
      <c r="B435" s="40" t="s">
        <v>273</v>
      </c>
      <c r="C435" s="40">
        <v>3.1</v>
      </c>
      <c r="D435" s="36" t="s">
        <v>278</v>
      </c>
      <c r="E435" s="51"/>
      <c r="F435" s="40"/>
      <c r="G435" s="40"/>
      <c r="H435" s="40"/>
      <c r="I435" s="36"/>
    </row>
    <row r="436" spans="1:9" ht="18" hidden="1" customHeight="1" x14ac:dyDescent="0.25">
      <c r="A436" s="40">
        <v>1</v>
      </c>
      <c r="B436" s="40" t="s">
        <v>313</v>
      </c>
      <c r="C436" s="40">
        <v>1.1000000000000001</v>
      </c>
      <c r="D436" s="36" t="s">
        <v>314</v>
      </c>
      <c r="E436" s="51"/>
      <c r="F436" s="40"/>
      <c r="G436" s="40"/>
      <c r="H436" s="40"/>
      <c r="I436" s="36"/>
    </row>
    <row r="437" spans="1:9" ht="18" hidden="1" customHeight="1" x14ac:dyDescent="0.25">
      <c r="A437" s="40">
        <v>2</v>
      </c>
      <c r="B437" s="40" t="s">
        <v>313</v>
      </c>
      <c r="C437" s="40">
        <v>2.1</v>
      </c>
      <c r="D437" s="36" t="s">
        <v>315</v>
      </c>
      <c r="E437" s="51"/>
      <c r="F437" s="40"/>
      <c r="G437" s="40"/>
      <c r="H437" s="40"/>
      <c r="I437" s="36"/>
    </row>
    <row r="438" spans="1:9" ht="18" hidden="1" customHeight="1" x14ac:dyDescent="0.25">
      <c r="A438" s="40">
        <v>2</v>
      </c>
      <c r="B438" s="40" t="s">
        <v>313</v>
      </c>
      <c r="C438" s="40">
        <v>2.2999999999999998</v>
      </c>
      <c r="D438" s="36" t="s">
        <v>317</v>
      </c>
      <c r="E438" s="51"/>
      <c r="F438" s="40"/>
      <c r="G438" s="40"/>
      <c r="H438" s="40"/>
      <c r="I438" s="36"/>
    </row>
    <row r="439" spans="1:9" ht="18" hidden="1" customHeight="1" x14ac:dyDescent="0.25">
      <c r="A439" s="40">
        <v>3</v>
      </c>
      <c r="B439" s="40" t="s">
        <v>313</v>
      </c>
      <c r="C439" s="40">
        <v>3.1</v>
      </c>
      <c r="D439" s="36" t="s">
        <v>318</v>
      </c>
      <c r="E439" s="51"/>
      <c r="F439" s="40"/>
      <c r="G439" s="40"/>
      <c r="H439" s="40"/>
      <c r="I439" s="36"/>
    </row>
    <row r="440" spans="1:9" ht="18" hidden="1" customHeight="1" x14ac:dyDescent="0.25">
      <c r="A440" s="40">
        <v>3</v>
      </c>
      <c r="B440" s="40" t="s">
        <v>313</v>
      </c>
      <c r="C440" s="40">
        <v>3.2</v>
      </c>
      <c r="D440" s="36" t="s">
        <v>319</v>
      </c>
      <c r="E440" s="51"/>
      <c r="F440" s="40"/>
      <c r="G440" s="40"/>
      <c r="H440" s="40"/>
      <c r="I440" s="36"/>
    </row>
    <row r="441" spans="1:9" ht="18" hidden="1" customHeight="1" x14ac:dyDescent="0.25">
      <c r="A441" s="40">
        <v>3</v>
      </c>
      <c r="B441" s="40" t="s">
        <v>313</v>
      </c>
      <c r="C441" s="40">
        <v>3.3</v>
      </c>
      <c r="D441" s="36" t="s">
        <v>320</v>
      </c>
      <c r="E441" s="51"/>
      <c r="F441" s="40"/>
      <c r="G441" s="40"/>
      <c r="H441" s="40"/>
      <c r="I441" s="36"/>
    </row>
  </sheetData>
  <autoFilter ref="A2:J441" xr:uid="{7C2D3595-FE89-496A-8AE9-6D8BBC7E3D78}">
    <filterColumn colId="4">
      <filters>
        <filter val="Equivalent"/>
      </filters>
    </filterColumn>
    <sortState xmlns:xlrd2="http://schemas.microsoft.com/office/spreadsheetml/2017/richdata2" ref="A3:J33">
      <sortCondition ref="F2:F441"/>
    </sortState>
  </autoFilter>
  <mergeCells count="2">
    <mergeCell ref="A1:D1"/>
    <mergeCell ref="F1:I1"/>
  </mergeCells>
  <phoneticPr fontId="8" type="noConversion"/>
  <conditionalFormatting sqref="E1:E1048576">
    <cfRule type="cellIs" dxfId="14" priority="1" operator="equal">
      <formula>"Adaptable"</formula>
    </cfRule>
    <cfRule type="cellIs" dxfId="13" priority="2" operator="equal">
      <formula>"Applicable"</formula>
    </cfRule>
    <cfRule type="cellIs" dxfId="12" priority="3" operator="equal">
      <formula>"Equivalent"</formula>
    </cfRule>
  </conditionalFormatting>
  <dataValidations count="1">
    <dataValidation type="list" allowBlank="1" showInputMessage="1" showErrorMessage="1" sqref="E3:E441" xr:uid="{82E1BAAB-9544-42F2-817E-D5AC7E18553D}">
      <formula1>$L$3:$L$5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86973-DAD0-40A3-BB81-E0C3F00824E1}">
  <dimension ref="A1:AO441"/>
  <sheetViews>
    <sheetView showGridLines="0" topLeftCell="U1" zoomScaleNormal="100" workbookViewId="0">
      <pane ySplit="2" topLeftCell="A3" activePane="bottomLeft" state="frozen"/>
      <selection activeCell="AC7" sqref="AC7"/>
      <selection pane="bottomLeft" activeCell="AC7" sqref="AC7"/>
    </sheetView>
  </sheetViews>
  <sheetFormatPr baseColWidth="10" defaultRowHeight="15" x14ac:dyDescent="0.25"/>
  <cols>
    <col min="1" max="1" width="8" style="34" customWidth="1"/>
    <col min="2" max="2" width="8.42578125" style="34" customWidth="1"/>
    <col min="3" max="4" width="10.85546875" style="34" customWidth="1"/>
    <col min="5" max="5" width="16.5703125" style="35" customWidth="1"/>
    <col min="6" max="6" width="7.42578125" style="34" customWidth="1"/>
    <col min="7" max="7" width="7.140625" style="34" customWidth="1"/>
    <col min="8" max="8" width="10.7109375" style="34" customWidth="1"/>
    <col min="9" max="9" width="4.140625" style="10" customWidth="1"/>
    <col min="10" max="10" width="14.28515625" style="10" customWidth="1"/>
    <col min="11" max="11" width="5.140625" style="10" bestFit="1" customWidth="1"/>
    <col min="12" max="12" width="7.28515625" style="10" customWidth="1"/>
    <col min="13" max="13" width="6.85546875" style="10" bestFit="1" customWidth="1"/>
    <col min="14" max="17" width="5.7109375" style="10" customWidth="1"/>
    <col min="18" max="18" width="7.140625" style="10" customWidth="1"/>
    <col min="19" max="19" width="8.5703125" style="10" customWidth="1"/>
    <col min="20" max="20" width="4.28515625" style="10" customWidth="1"/>
    <col min="21" max="21" width="12.85546875" style="10" customWidth="1"/>
    <col min="22" max="22" width="8.42578125" style="10" customWidth="1"/>
    <col min="23" max="23" width="8.28515625" style="10" bestFit="1" customWidth="1"/>
    <col min="24" max="24" width="4.28515625" style="10" customWidth="1"/>
    <col min="25" max="27" width="11.42578125" style="10"/>
    <col min="28" max="28" width="11.7109375" style="10" customWidth="1"/>
    <col min="29" max="29" width="11.42578125" style="10"/>
    <col min="30" max="30" width="13" style="10" customWidth="1"/>
    <col min="31" max="31" width="14" style="34" customWidth="1"/>
    <col min="32" max="32" width="4.28515625" style="10" customWidth="1"/>
    <col min="33" max="33" width="8.5703125" style="10" customWidth="1"/>
    <col min="34" max="34" width="11.5703125" style="10" customWidth="1"/>
    <col min="35" max="35" width="8.42578125" style="10" customWidth="1"/>
    <col min="36" max="36" width="9.28515625" style="10" customWidth="1"/>
    <col min="37" max="37" width="4.28515625" style="10" customWidth="1"/>
    <col min="38" max="38" width="11.42578125" style="10" bestFit="1" customWidth="1"/>
    <col min="39" max="39" width="10.7109375" style="10" customWidth="1"/>
    <col min="40" max="40" width="8" style="10" customWidth="1"/>
    <col min="41" max="41" width="8.85546875" style="10" customWidth="1"/>
    <col min="42" max="16384" width="11.42578125" style="10"/>
  </cols>
  <sheetData>
    <row r="1" spans="1:41" ht="15" customHeight="1" x14ac:dyDescent="0.2">
      <c r="A1" s="161" t="s">
        <v>11</v>
      </c>
      <c r="B1" s="162"/>
      <c r="C1" s="162"/>
      <c r="D1" s="163"/>
      <c r="E1" s="83"/>
      <c r="F1" s="164" t="s">
        <v>12</v>
      </c>
      <c r="G1" s="165"/>
      <c r="H1" s="165"/>
      <c r="M1" s="166" t="s">
        <v>642</v>
      </c>
      <c r="N1" s="166"/>
      <c r="O1" s="166"/>
      <c r="P1" s="166"/>
      <c r="Q1" s="166"/>
      <c r="R1" s="166"/>
      <c r="S1" s="166"/>
      <c r="U1" s="166" t="s">
        <v>541</v>
      </c>
      <c r="V1" s="166"/>
      <c r="W1" s="166"/>
      <c r="Y1" s="190" t="s">
        <v>547</v>
      </c>
      <c r="Z1" s="190"/>
      <c r="AA1" s="190"/>
      <c r="AB1" s="190"/>
      <c r="AC1" s="190"/>
      <c r="AD1" s="190"/>
      <c r="AE1" s="190"/>
      <c r="AG1" s="167" t="s">
        <v>640</v>
      </c>
      <c r="AH1" s="167"/>
      <c r="AI1" s="167"/>
      <c r="AJ1" s="167"/>
      <c r="AL1" s="168" t="s">
        <v>639</v>
      </c>
      <c r="AM1" s="168"/>
      <c r="AN1" s="168"/>
      <c r="AO1" s="168"/>
    </row>
    <row r="2" spans="1:41" ht="18" customHeight="1" x14ac:dyDescent="0.2">
      <c r="A2" s="54" t="s">
        <v>6</v>
      </c>
      <c r="B2" s="54" t="s">
        <v>7</v>
      </c>
      <c r="C2" s="54" t="s">
        <v>8</v>
      </c>
      <c r="D2" s="86" t="s">
        <v>545</v>
      </c>
      <c r="E2" s="56" t="s">
        <v>10</v>
      </c>
      <c r="F2" s="57" t="s">
        <v>7</v>
      </c>
      <c r="G2" s="57" t="s">
        <v>324</v>
      </c>
      <c r="H2" s="57" t="s">
        <v>411</v>
      </c>
      <c r="M2" s="166"/>
      <c r="N2" s="166"/>
      <c r="O2" s="166"/>
      <c r="P2" s="166"/>
      <c r="Q2" s="166"/>
      <c r="R2" s="166"/>
      <c r="S2" s="166"/>
      <c r="U2" s="166"/>
      <c r="V2" s="166"/>
      <c r="W2" s="166"/>
      <c r="Y2" s="170" t="s">
        <v>644</v>
      </c>
      <c r="Z2" s="170"/>
      <c r="AA2" s="170"/>
      <c r="AB2" s="170"/>
      <c r="AC2" s="170"/>
      <c r="AD2" s="170" t="s">
        <v>643</v>
      </c>
      <c r="AE2" s="170"/>
      <c r="AG2" s="167"/>
      <c r="AH2" s="167"/>
      <c r="AI2" s="167"/>
      <c r="AJ2" s="167"/>
      <c r="AL2" s="169"/>
      <c r="AM2" s="169"/>
      <c r="AN2" s="169"/>
      <c r="AO2" s="169"/>
    </row>
    <row r="3" spans="1:41" x14ac:dyDescent="0.2">
      <c r="A3" s="52">
        <v>2</v>
      </c>
      <c r="B3" s="40" t="s">
        <v>13</v>
      </c>
      <c r="C3" s="40">
        <v>2.2000000000000002</v>
      </c>
      <c r="D3" s="80" t="str">
        <f>CONCATENATE(B3," ",C3)</f>
        <v>CAR 2.2</v>
      </c>
      <c r="E3" s="51" t="s">
        <v>396</v>
      </c>
      <c r="F3" s="40" t="s">
        <v>363</v>
      </c>
      <c r="G3" s="40">
        <v>3.2</v>
      </c>
      <c r="H3" s="40"/>
      <c r="J3" s="36" t="s">
        <v>396</v>
      </c>
      <c r="K3" s="40">
        <f>COUNTIF($E$3:$E$441,J3)</f>
        <v>31</v>
      </c>
      <c r="M3" s="67" t="s">
        <v>6</v>
      </c>
      <c r="N3" s="69" t="s">
        <v>321</v>
      </c>
      <c r="O3" s="69" t="s">
        <v>337</v>
      </c>
      <c r="P3" s="69" t="s">
        <v>342</v>
      </c>
      <c r="Q3" s="69" t="s">
        <v>363</v>
      </c>
      <c r="R3" s="88" t="s">
        <v>539</v>
      </c>
      <c r="S3" s="88" t="s">
        <v>543</v>
      </c>
      <c r="U3" s="73" t="s">
        <v>544</v>
      </c>
      <c r="V3" s="69" t="s">
        <v>542</v>
      </c>
      <c r="W3" s="69" t="s">
        <v>543</v>
      </c>
      <c r="Y3" s="93" t="s">
        <v>6</v>
      </c>
      <c r="Z3" s="85" t="s">
        <v>548</v>
      </c>
      <c r="AA3" s="85" t="s">
        <v>7</v>
      </c>
      <c r="AB3" s="85" t="s">
        <v>8</v>
      </c>
      <c r="AC3" s="84" t="s">
        <v>545</v>
      </c>
      <c r="AD3" s="87" t="s">
        <v>546</v>
      </c>
      <c r="AE3" s="104" t="s">
        <v>396</v>
      </c>
      <c r="AG3" s="97" t="s">
        <v>7</v>
      </c>
      <c r="AH3" s="85" t="s">
        <v>546</v>
      </c>
      <c r="AI3" s="85" t="s">
        <v>539</v>
      </c>
      <c r="AJ3" s="94" t="s">
        <v>543</v>
      </c>
      <c r="AL3" s="102" t="s">
        <v>548</v>
      </c>
      <c r="AM3" s="85" t="s">
        <v>546</v>
      </c>
      <c r="AN3" s="85" t="s">
        <v>539</v>
      </c>
      <c r="AO3" s="94" t="s">
        <v>543</v>
      </c>
    </row>
    <row r="4" spans="1:41" x14ac:dyDescent="0.2">
      <c r="A4" s="40">
        <v>2</v>
      </c>
      <c r="B4" s="40" t="s">
        <v>25</v>
      </c>
      <c r="C4" s="40">
        <v>2.5</v>
      </c>
      <c r="D4" s="80" t="str">
        <f>CONCATENATE(B4," ",C4)</f>
        <v>CM 2.5</v>
      </c>
      <c r="E4" s="51" t="s">
        <v>396</v>
      </c>
      <c r="F4" s="40" t="s">
        <v>337</v>
      </c>
      <c r="G4" s="40">
        <v>3.1</v>
      </c>
      <c r="H4" s="40"/>
      <c r="J4" s="36" t="s">
        <v>394</v>
      </c>
      <c r="K4" s="40">
        <f t="shared" ref="K4:K5" si="0">COUNTIF($E$3:$E$441,J4)</f>
        <v>0</v>
      </c>
      <c r="M4" s="68">
        <v>1</v>
      </c>
      <c r="N4" s="66">
        <f>COUNTIFS('NIST 800-218'!$J$3:$J$15,$M4,'NIST 800-218'!$F$3:$F$15,"YES")</f>
        <v>2</v>
      </c>
      <c r="O4" s="66">
        <f>COUNTIFS('NIST 800-218'!$J$16:$J$19,$M4,'NIST 800-218'!$F$16:$F$19,"YES")</f>
        <v>0</v>
      </c>
      <c r="P4" s="66">
        <f>COUNTIFS('NIST 800-218'!$J$20:$J$40,$M4,'NIST 800-218'!$F$20:$F$40,"YES")</f>
        <v>0</v>
      </c>
      <c r="Q4" s="66">
        <f>COUNTIFS('NIST 800-218'!$J$41:$J$49,$M4,'NIST 800-218'!$F$41:$F$49,"YES")</f>
        <v>2</v>
      </c>
      <c r="R4" s="88">
        <f>SUM(N4:Q4)</f>
        <v>4</v>
      </c>
      <c r="S4" s="122">
        <f>R4/$R$10</f>
        <v>9.5238095238095233E-2</v>
      </c>
      <c r="U4" s="121" t="s">
        <v>396</v>
      </c>
      <c r="V4" s="66">
        <f>COUNTIF('NIST 800-218'!$F$3:$F$49,"YES")</f>
        <v>15</v>
      </c>
      <c r="W4" s="72">
        <f>V4/42</f>
        <v>0.35714285714285715</v>
      </c>
      <c r="Y4" s="90">
        <v>1</v>
      </c>
      <c r="Z4" s="59" t="s">
        <v>549</v>
      </c>
      <c r="AA4" s="39" t="s">
        <v>13</v>
      </c>
      <c r="AB4" s="39">
        <v>1.1000000000000001</v>
      </c>
      <c r="AC4" s="80" t="str">
        <f t="shared" ref="AC4:AC67" si="1">CONCATENATE(AA4," ",AB4)</f>
        <v>CAR 1.1</v>
      </c>
      <c r="AD4" s="66" t="str">
        <f>IF(Tabla262[[#This Row],[Equivalent]]&gt;0, "YES", "NO")</f>
        <v>NO</v>
      </c>
      <c r="AE4" s="40">
        <f t="shared" ref="AE4:AE67" si="2">COUNTIFS($D$3:$D$441,$AC4,$E$3:$E$441,$J$3)</f>
        <v>0</v>
      </c>
      <c r="AG4" s="95" t="s">
        <v>13</v>
      </c>
      <c r="AH4" s="81">
        <f t="shared" ref="AH4:AH34" si="3">COUNTIFS($AA$4:$AA$279,AG4,$AD$4:$AD$279,"YES")</f>
        <v>1</v>
      </c>
      <c r="AI4" s="66">
        <v>11</v>
      </c>
      <c r="AJ4" s="96">
        <f t="shared" ref="AJ4:AJ34" si="4">AH4/AI4</f>
        <v>9.0909090909090912E-2</v>
      </c>
      <c r="AL4" s="103" t="s">
        <v>549</v>
      </c>
      <c r="AM4" s="81">
        <f t="shared" ref="AM4:AM12" si="5">COUNTIFS($Z$4:$Z$279,AL4,$AD$4:$AD$279,"YES")</f>
        <v>7</v>
      </c>
      <c r="AN4" s="66">
        <f>COUNTIF(Z$4:Z$279,AL4)</f>
        <v>165</v>
      </c>
      <c r="AO4" s="96">
        <f>AM4/AN4</f>
        <v>4.2424242424242427E-2</v>
      </c>
    </row>
    <row r="5" spans="1:41" x14ac:dyDescent="0.2">
      <c r="A5" s="40">
        <v>1</v>
      </c>
      <c r="B5" s="40" t="s">
        <v>73</v>
      </c>
      <c r="C5" s="40">
        <v>1.1000000000000001</v>
      </c>
      <c r="D5" s="80" t="str">
        <f>CONCATENATE(B5," ",C5)</f>
        <v>ESEC 1.1</v>
      </c>
      <c r="E5" s="51" t="s">
        <v>396</v>
      </c>
      <c r="F5" s="40" t="s">
        <v>321</v>
      </c>
      <c r="G5" s="40">
        <v>1.1000000000000001</v>
      </c>
      <c r="H5" s="40"/>
      <c r="J5" s="36" t="s">
        <v>412</v>
      </c>
      <c r="K5" s="40">
        <f t="shared" si="0"/>
        <v>0</v>
      </c>
      <c r="M5" s="68">
        <v>2</v>
      </c>
      <c r="N5" s="66">
        <f>COUNTIFS('NIST 800-218'!$J$3:$J$15,$M5,'NIST 800-218'!$F$3:$F$15,"YES")</f>
        <v>1</v>
      </c>
      <c r="O5" s="66">
        <f>COUNTIFS('NIST 800-218'!$J$16:$J$19,$M5,'NIST 800-218'!$F$16:$F$19,"YES")</f>
        <v>1</v>
      </c>
      <c r="P5" s="66">
        <f>COUNTIFS('NIST 800-218'!$J$20:$J$40,$M5,'NIST 800-218'!$F$20:$F$40,"YES")</f>
        <v>2</v>
      </c>
      <c r="Q5" s="66">
        <f>COUNTIFS('NIST 800-218'!$J$41:$J$49,$M5,'NIST 800-218'!$F$41:$F$49,"YES")</f>
        <v>3</v>
      </c>
      <c r="R5" s="88">
        <f t="shared" ref="R5:R8" si="6">SUM(N5:Q5)</f>
        <v>7</v>
      </c>
      <c r="S5" s="122">
        <f t="shared" ref="S5:S8" si="7">R5/$R$10</f>
        <v>0.16666666666666666</v>
      </c>
      <c r="U5" s="74" t="s">
        <v>539</v>
      </c>
      <c r="V5" s="71">
        <f>V4</f>
        <v>15</v>
      </c>
      <c r="W5" s="75">
        <f>W4</f>
        <v>0.35714285714285715</v>
      </c>
      <c r="Y5" s="90">
        <v>2</v>
      </c>
      <c r="Z5" s="59" t="s">
        <v>549</v>
      </c>
      <c r="AA5" s="39" t="s">
        <v>13</v>
      </c>
      <c r="AB5" s="39">
        <v>2.1</v>
      </c>
      <c r="AC5" s="80" t="str">
        <f t="shared" si="1"/>
        <v>CAR 2.1</v>
      </c>
      <c r="AD5" s="66" t="str">
        <f>IF(Tabla262[[#This Row],[Equivalent]]&gt;0, "YES", "NO")</f>
        <v>NO</v>
      </c>
      <c r="AE5" s="40">
        <f t="shared" si="2"/>
        <v>0</v>
      </c>
      <c r="AG5" s="95" t="s">
        <v>25</v>
      </c>
      <c r="AH5" s="81">
        <f t="shared" si="3"/>
        <v>1</v>
      </c>
      <c r="AI5" s="66">
        <v>7</v>
      </c>
      <c r="AJ5" s="96">
        <f t="shared" si="4"/>
        <v>0.14285714285714285</v>
      </c>
      <c r="AL5" s="17" t="s">
        <v>550</v>
      </c>
      <c r="AM5" s="81">
        <f t="shared" si="5"/>
        <v>3</v>
      </c>
      <c r="AN5" s="66">
        <f>COUNTIF(Z$4:Z$279,AL5)</f>
        <v>26</v>
      </c>
      <c r="AO5" s="96">
        <f t="shared" ref="AO5:AO12" si="8">AM5/AN5</f>
        <v>0.11538461538461539</v>
      </c>
    </row>
    <row r="6" spans="1:41" x14ac:dyDescent="0.2">
      <c r="A6" s="40">
        <v>1</v>
      </c>
      <c r="B6" s="40" t="s">
        <v>73</v>
      </c>
      <c r="C6" s="40">
        <v>1.1000000000000001</v>
      </c>
      <c r="D6" s="80" t="str">
        <f>CONCATENATE(B6," ",C6)</f>
        <v>ESEC 1.1</v>
      </c>
      <c r="E6" s="51" t="s">
        <v>396</v>
      </c>
      <c r="F6" s="40" t="s">
        <v>321</v>
      </c>
      <c r="G6" s="40">
        <v>1.2</v>
      </c>
      <c r="H6" s="40"/>
      <c r="M6" s="68">
        <v>3</v>
      </c>
      <c r="N6" s="66">
        <f>COUNTIFS('NIST 800-218'!$J$3:$J$15,$M6,'NIST 800-218'!$F$3:$F$15,"YES")</f>
        <v>0</v>
      </c>
      <c r="O6" s="66">
        <f>COUNTIFS('NIST 800-218'!$J$16:$J$19,$M6,'NIST 800-218'!$F$16:$F$19,"YES")</f>
        <v>0</v>
      </c>
      <c r="P6" s="66">
        <f>COUNTIFS('NIST 800-218'!$J$20:$J$40,$M6,'NIST 800-218'!$F$20:$F$40,"YES")</f>
        <v>4</v>
      </c>
      <c r="Q6" s="66">
        <f>COUNTIFS('NIST 800-218'!$J$41:$J$49,$M6,'NIST 800-218'!$F$41:$F$49,"YES")</f>
        <v>0</v>
      </c>
      <c r="R6" s="88">
        <f t="shared" si="6"/>
        <v>4</v>
      </c>
      <c r="S6" s="122">
        <f t="shared" si="7"/>
        <v>9.5238095238095233E-2</v>
      </c>
      <c r="T6" s="160"/>
      <c r="U6" s="160"/>
      <c r="Y6" s="90">
        <v>2</v>
      </c>
      <c r="Z6" s="59" t="s">
        <v>549</v>
      </c>
      <c r="AA6" s="39" t="s">
        <v>13</v>
      </c>
      <c r="AB6" s="39">
        <v>2.2000000000000002</v>
      </c>
      <c r="AC6" s="80" t="str">
        <f t="shared" si="1"/>
        <v>CAR 2.2</v>
      </c>
      <c r="AD6" s="66" t="str">
        <f>IF(Tabla262[[#This Row],[Equivalent]]&gt;0, "YES", "NO")</f>
        <v>YES</v>
      </c>
      <c r="AE6" s="40">
        <f t="shared" si="2"/>
        <v>1</v>
      </c>
      <c r="AG6" s="95" t="s">
        <v>33</v>
      </c>
      <c r="AH6" s="81">
        <f t="shared" si="3"/>
        <v>0</v>
      </c>
      <c r="AI6" s="66">
        <v>7</v>
      </c>
      <c r="AJ6" s="96">
        <f t="shared" si="4"/>
        <v>0</v>
      </c>
      <c r="AL6" s="17" t="s">
        <v>551</v>
      </c>
      <c r="AM6" s="81">
        <f t="shared" si="5"/>
        <v>0</v>
      </c>
      <c r="AN6" s="66">
        <f>COUNTIF(Z$4:Z$279,AL6)</f>
        <v>13</v>
      </c>
      <c r="AO6" s="96">
        <f t="shared" si="8"/>
        <v>0</v>
      </c>
    </row>
    <row r="7" spans="1:41" x14ac:dyDescent="0.2">
      <c r="A7" s="40">
        <v>2</v>
      </c>
      <c r="B7" s="40" t="s">
        <v>73</v>
      </c>
      <c r="C7" s="40">
        <v>2.2999999999999998</v>
      </c>
      <c r="D7" s="80" t="str">
        <f>CONCATENATE(B7," ",C7)</f>
        <v>ESEC 2.3</v>
      </c>
      <c r="E7" s="51" t="s">
        <v>396</v>
      </c>
      <c r="F7" s="40" t="s">
        <v>321</v>
      </c>
      <c r="G7" s="40">
        <v>1.1000000000000001</v>
      </c>
      <c r="H7" s="40"/>
      <c r="M7" s="68">
        <v>4</v>
      </c>
      <c r="N7" s="66">
        <f>COUNTIFS('NIST 800-218'!$J$3:$J$15,$M7,'NIST 800-218'!$F$3:$F$15,"YES")</f>
        <v>0</v>
      </c>
      <c r="O7" s="66">
        <f>COUNTIFS('NIST 800-218'!$J$16:$J$19,$M7,'NIST 800-218'!$F$16:$F$19,"YES")</f>
        <v>0</v>
      </c>
      <c r="P7" s="66">
        <f>COUNTIFS('NIST 800-218'!$J$20:$J$40,$M7,'NIST 800-218'!$F$20:$F$40,"YES")</f>
        <v>0</v>
      </c>
      <c r="Q7" s="66">
        <f>COUNTIFS('NIST 800-218'!$J$41:$J$49,$M7,'NIST 800-218'!$F$41:$F$49,"YES")</f>
        <v>0</v>
      </c>
      <c r="R7" s="88">
        <f t="shared" si="6"/>
        <v>0</v>
      </c>
      <c r="S7" s="122">
        <f t="shared" si="7"/>
        <v>0</v>
      </c>
      <c r="Y7" s="90">
        <v>3</v>
      </c>
      <c r="Z7" s="59" t="s">
        <v>549</v>
      </c>
      <c r="AA7" s="39" t="s">
        <v>13</v>
      </c>
      <c r="AB7" s="39">
        <v>3.1</v>
      </c>
      <c r="AC7" s="80" t="str">
        <f t="shared" si="1"/>
        <v>CAR 3.1</v>
      </c>
      <c r="AD7" s="66" t="str">
        <f>IF(Tabla262[[#This Row],[Equivalent]]&gt;0, "YES", "NO")</f>
        <v>NO</v>
      </c>
      <c r="AE7" s="40">
        <f t="shared" si="2"/>
        <v>0</v>
      </c>
      <c r="AG7" s="95" t="s">
        <v>55</v>
      </c>
      <c r="AH7" s="81">
        <f t="shared" si="3"/>
        <v>0</v>
      </c>
      <c r="AI7" s="66">
        <v>8</v>
      </c>
      <c r="AJ7" s="96">
        <f t="shared" si="4"/>
        <v>0</v>
      </c>
      <c r="AL7" s="17" t="s">
        <v>552</v>
      </c>
      <c r="AM7" s="81">
        <f t="shared" si="5"/>
        <v>0</v>
      </c>
      <c r="AN7" s="66">
        <f>COUNTIF(Z$4:Z$279,AL7)</f>
        <v>8</v>
      </c>
      <c r="AO7" s="96">
        <f t="shared" si="8"/>
        <v>0</v>
      </c>
    </row>
    <row r="8" spans="1:41" x14ac:dyDescent="0.2">
      <c r="A8" s="40">
        <v>3</v>
      </c>
      <c r="B8" s="40" t="s">
        <v>73</v>
      </c>
      <c r="C8" s="40">
        <v>2.4</v>
      </c>
      <c r="D8" s="80" t="str">
        <f>CONCATENATE(B8," ",C8)</f>
        <v>ESEC 2.4</v>
      </c>
      <c r="E8" s="51" t="s">
        <v>396</v>
      </c>
      <c r="F8" s="40" t="s">
        <v>321</v>
      </c>
      <c r="G8" s="40">
        <v>1.2</v>
      </c>
      <c r="H8" s="40"/>
      <c r="M8" s="68">
        <v>5</v>
      </c>
      <c r="N8" s="66">
        <f>COUNTIFS('NIST 800-218'!$J$3:$J$15,$M8,'NIST 800-218'!$F$3:$F$15,"YES")</f>
        <v>0</v>
      </c>
      <c r="O8" s="66">
        <f>COUNTIFS('NIST 800-218'!$J$16:$J$19,$M8,'NIST 800-218'!$F$16:$F$19,"YES")</f>
        <v>0</v>
      </c>
      <c r="P8" s="66">
        <f>COUNTIFS('NIST 800-218'!$J$20:$J$40,$M8,'NIST 800-218'!$F$20:$F$40,"YES")</f>
        <v>0</v>
      </c>
      <c r="Q8" s="66">
        <f>COUNTIFS('NIST 800-218'!$J$41:$J$49,$M8,'NIST 800-218'!$F$41:$F$49,"YES")</f>
        <v>0</v>
      </c>
      <c r="R8" s="88">
        <f t="shared" si="6"/>
        <v>0</v>
      </c>
      <c r="S8" s="122">
        <f t="shared" si="7"/>
        <v>0</v>
      </c>
      <c r="Y8" s="90">
        <v>3</v>
      </c>
      <c r="Z8" s="59" t="s">
        <v>549</v>
      </c>
      <c r="AA8" s="39" t="s">
        <v>13</v>
      </c>
      <c r="AB8" s="39">
        <v>3.2</v>
      </c>
      <c r="AC8" s="80" t="str">
        <f t="shared" si="1"/>
        <v>CAR 3.2</v>
      </c>
      <c r="AD8" s="66" t="str">
        <f>IF(Tabla262[[#This Row],[Equivalent]]&gt;0, "YES", "NO")</f>
        <v>NO</v>
      </c>
      <c r="AE8" s="40">
        <f t="shared" si="2"/>
        <v>0</v>
      </c>
      <c r="AG8" s="95" t="s">
        <v>40</v>
      </c>
      <c r="AH8" s="81">
        <f t="shared" si="3"/>
        <v>0</v>
      </c>
      <c r="AI8" s="66">
        <v>6</v>
      </c>
      <c r="AJ8" s="96">
        <f t="shared" si="4"/>
        <v>0</v>
      </c>
      <c r="AL8" s="17" t="s">
        <v>553</v>
      </c>
      <c r="AM8" s="81">
        <f t="shared" si="5"/>
        <v>7</v>
      </c>
      <c r="AN8" s="66">
        <f>COUNTIF(Z$4:Z$279,AL8)</f>
        <v>19</v>
      </c>
      <c r="AO8" s="96">
        <f t="shared" si="8"/>
        <v>0.36842105263157893</v>
      </c>
    </row>
    <row r="9" spans="1:41" x14ac:dyDescent="0.2">
      <c r="A9" s="40">
        <v>3</v>
      </c>
      <c r="B9" s="40" t="s">
        <v>73</v>
      </c>
      <c r="C9" s="40">
        <v>3.2</v>
      </c>
      <c r="D9" s="80" t="str">
        <f>CONCATENATE(B9," ",C9)</f>
        <v>ESEC 3.2</v>
      </c>
      <c r="E9" s="51" t="s">
        <v>396</v>
      </c>
      <c r="F9" s="40" t="s">
        <v>321</v>
      </c>
      <c r="G9" s="40">
        <v>1.1000000000000001</v>
      </c>
      <c r="H9" s="40"/>
      <c r="M9" s="71" t="s">
        <v>638</v>
      </c>
      <c r="N9" s="71">
        <f>SUM(N4:N8)</f>
        <v>3</v>
      </c>
      <c r="O9" s="71">
        <f>SUM(O4:O8)</f>
        <v>1</v>
      </c>
      <c r="P9" s="71">
        <f>SUM(P4:P8)</f>
        <v>6</v>
      </c>
      <c r="Q9" s="71">
        <f>SUM(Q4:Q8)</f>
        <v>5</v>
      </c>
      <c r="R9" s="71">
        <f>SUM(N9:Q9)</f>
        <v>15</v>
      </c>
      <c r="S9" s="71"/>
      <c r="Y9" s="90">
        <v>3</v>
      </c>
      <c r="Z9" s="59" t="s">
        <v>549</v>
      </c>
      <c r="AA9" s="39" t="s">
        <v>13</v>
      </c>
      <c r="AB9" s="39">
        <v>3.3</v>
      </c>
      <c r="AC9" s="80" t="str">
        <f t="shared" si="1"/>
        <v>CAR 3.3</v>
      </c>
      <c r="AD9" s="66" t="str">
        <f>IF(Tabla262[[#This Row],[Equivalent]]&gt;0, "YES", "NO")</f>
        <v>NO</v>
      </c>
      <c r="AE9" s="40">
        <f t="shared" si="2"/>
        <v>0</v>
      </c>
      <c r="AG9" s="95" t="s">
        <v>47</v>
      </c>
      <c r="AH9" s="81">
        <f t="shared" si="3"/>
        <v>0</v>
      </c>
      <c r="AI9" s="66">
        <v>7</v>
      </c>
      <c r="AJ9" s="96">
        <f t="shared" si="4"/>
        <v>0</v>
      </c>
      <c r="AL9" s="17" t="s">
        <v>554</v>
      </c>
      <c r="AM9" s="81">
        <f t="shared" si="5"/>
        <v>0</v>
      </c>
      <c r="AN9" s="66">
        <f>COUNTIF(Z$4:Z$279,AL9)</f>
        <v>6</v>
      </c>
      <c r="AO9" s="96">
        <f t="shared" si="8"/>
        <v>0</v>
      </c>
    </row>
    <row r="10" spans="1:41" x14ac:dyDescent="0.2">
      <c r="A10" s="40">
        <v>3</v>
      </c>
      <c r="B10" s="40" t="s">
        <v>73</v>
      </c>
      <c r="C10" s="40">
        <v>3.2</v>
      </c>
      <c r="D10" s="80" t="str">
        <f>CONCATENATE(B10," ",C10)</f>
        <v>ESEC 3.2</v>
      </c>
      <c r="E10" s="51" t="s">
        <v>396</v>
      </c>
      <c r="F10" s="40" t="s">
        <v>321</v>
      </c>
      <c r="G10" s="40">
        <v>1.2</v>
      </c>
      <c r="H10" s="40"/>
      <c r="M10" s="89" t="s">
        <v>539</v>
      </c>
      <c r="N10" s="89">
        <v>13</v>
      </c>
      <c r="O10" s="89">
        <v>4</v>
      </c>
      <c r="P10" s="89">
        <v>16</v>
      </c>
      <c r="Q10" s="89">
        <v>9</v>
      </c>
      <c r="R10" s="89">
        <f>SUM(N10:Q10)</f>
        <v>42</v>
      </c>
      <c r="S10" s="89"/>
      <c r="Y10" s="90">
        <v>3</v>
      </c>
      <c r="Z10" s="59" t="s">
        <v>549</v>
      </c>
      <c r="AA10" s="39" t="s">
        <v>13</v>
      </c>
      <c r="AB10" s="39">
        <v>3.4</v>
      </c>
      <c r="AC10" s="80" t="str">
        <f t="shared" si="1"/>
        <v>CAR 3.4</v>
      </c>
      <c r="AD10" s="66" t="str">
        <f>IF(Tabla262[[#This Row],[Equivalent]]&gt;0, "YES", "NO")</f>
        <v>NO</v>
      </c>
      <c r="AE10" s="40">
        <f t="shared" si="2"/>
        <v>0</v>
      </c>
      <c r="AG10" s="95" t="s">
        <v>64</v>
      </c>
      <c r="AH10" s="81">
        <f t="shared" si="3"/>
        <v>0</v>
      </c>
      <c r="AI10" s="66">
        <v>8</v>
      </c>
      <c r="AJ10" s="96">
        <f t="shared" si="4"/>
        <v>0</v>
      </c>
      <c r="AL10" s="17" t="s">
        <v>555</v>
      </c>
      <c r="AM10" s="81">
        <f t="shared" si="5"/>
        <v>2</v>
      </c>
      <c r="AN10" s="66">
        <f>COUNTIF(Z$4:Z$279,AL10)</f>
        <v>20</v>
      </c>
      <c r="AO10" s="96">
        <f t="shared" si="8"/>
        <v>0.1</v>
      </c>
    </row>
    <row r="11" spans="1:41" x14ac:dyDescent="0.2">
      <c r="A11" s="40">
        <v>2</v>
      </c>
      <c r="B11" s="40" t="s">
        <v>114</v>
      </c>
      <c r="C11" s="40">
        <v>2.1</v>
      </c>
      <c r="D11" s="80" t="str">
        <f>CONCATENATE(B11," ",C11)</f>
        <v>IRP 2.1</v>
      </c>
      <c r="E11" s="51" t="s">
        <v>396</v>
      </c>
      <c r="F11" s="40" t="s">
        <v>363</v>
      </c>
      <c r="G11" s="40">
        <v>1.3</v>
      </c>
      <c r="H11" s="40"/>
      <c r="M11" s="70" t="s">
        <v>540</v>
      </c>
      <c r="N11" s="70">
        <f>N10-N9</f>
        <v>10</v>
      </c>
      <c r="O11" s="70">
        <f>O10-O9</f>
        <v>3</v>
      </c>
      <c r="P11" s="70">
        <f>P10-P9</f>
        <v>10</v>
      </c>
      <c r="Q11" s="70">
        <f>Q10-Q9</f>
        <v>4</v>
      </c>
      <c r="R11" s="70">
        <f>SUM(N11:Q11)</f>
        <v>27</v>
      </c>
      <c r="S11" s="70"/>
      <c r="Y11" s="90">
        <v>3</v>
      </c>
      <c r="Z11" s="59" t="s">
        <v>549</v>
      </c>
      <c r="AA11" s="39" t="s">
        <v>13</v>
      </c>
      <c r="AB11" s="39">
        <v>3.5</v>
      </c>
      <c r="AC11" s="80" t="str">
        <f t="shared" si="1"/>
        <v>CAR 3.5</v>
      </c>
      <c r="AD11" s="66" t="str">
        <f>IF(Tabla262[[#This Row],[Equivalent]]&gt;0, "YES", "NO")</f>
        <v>NO</v>
      </c>
      <c r="AE11" s="40">
        <f t="shared" si="2"/>
        <v>0</v>
      </c>
      <c r="AG11" s="95" t="s">
        <v>73</v>
      </c>
      <c r="AH11" s="81">
        <f t="shared" si="3"/>
        <v>4</v>
      </c>
      <c r="AI11" s="66">
        <v>9</v>
      </c>
      <c r="AJ11" s="96">
        <f t="shared" si="4"/>
        <v>0.44444444444444442</v>
      </c>
      <c r="AL11" s="17" t="s">
        <v>556</v>
      </c>
      <c r="AM11" s="81">
        <f t="shared" si="5"/>
        <v>2</v>
      </c>
      <c r="AN11" s="66">
        <f>COUNTIF(Z$4:Z$279,AL11)</f>
        <v>12</v>
      </c>
      <c r="AO11" s="96">
        <f t="shared" si="8"/>
        <v>0.16666666666666666</v>
      </c>
    </row>
    <row r="12" spans="1:41" x14ac:dyDescent="0.2">
      <c r="A12" s="40">
        <v>3</v>
      </c>
      <c r="B12" s="40" t="s">
        <v>114</v>
      </c>
      <c r="C12" s="40">
        <v>3.1</v>
      </c>
      <c r="D12" s="80" t="str">
        <f>CONCATENATE(B12," ",C12)</f>
        <v>IRP 3.1</v>
      </c>
      <c r="E12" s="51" t="s">
        <v>396</v>
      </c>
      <c r="F12" s="40" t="s">
        <v>363</v>
      </c>
      <c r="G12" s="40">
        <v>1.3</v>
      </c>
      <c r="H12" s="40"/>
      <c r="Y12" s="90">
        <v>4</v>
      </c>
      <c r="Z12" s="59" t="s">
        <v>549</v>
      </c>
      <c r="AA12" s="39" t="s">
        <v>13</v>
      </c>
      <c r="AB12" s="39">
        <v>4.0999999999999996</v>
      </c>
      <c r="AC12" s="80" t="str">
        <f t="shared" si="1"/>
        <v>CAR 4.1</v>
      </c>
      <c r="AD12" s="66" t="str">
        <f>IF(Tabla262[[#This Row],[Equivalent]]&gt;0, "YES", "NO")</f>
        <v>NO</v>
      </c>
      <c r="AE12" s="40">
        <f t="shared" si="2"/>
        <v>0</v>
      </c>
      <c r="AG12" s="95" t="s">
        <v>90</v>
      </c>
      <c r="AH12" s="81">
        <f t="shared" si="3"/>
        <v>0</v>
      </c>
      <c r="AI12" s="66">
        <v>6</v>
      </c>
      <c r="AJ12" s="96">
        <f t="shared" si="4"/>
        <v>0</v>
      </c>
      <c r="AL12" s="17" t="s">
        <v>557</v>
      </c>
      <c r="AM12" s="81">
        <f t="shared" si="5"/>
        <v>0</v>
      </c>
      <c r="AN12" s="66">
        <f>COUNTIF(Z$4:Z$279,AL12)</f>
        <v>7</v>
      </c>
      <c r="AO12" s="96">
        <f t="shared" si="8"/>
        <v>0</v>
      </c>
    </row>
    <row r="13" spans="1:41" ht="15" customHeight="1" x14ac:dyDescent="0.2">
      <c r="A13" s="40">
        <v>3</v>
      </c>
      <c r="B13" s="40" t="s">
        <v>114</v>
      </c>
      <c r="C13" s="40">
        <v>3.2</v>
      </c>
      <c r="D13" s="80" t="str">
        <f>CONCATENATE(B13," ",C13)</f>
        <v>IRP 3.2</v>
      </c>
      <c r="E13" s="51" t="s">
        <v>396</v>
      </c>
      <c r="F13" s="40" t="s">
        <v>363</v>
      </c>
      <c r="G13" s="40">
        <v>3.2</v>
      </c>
      <c r="H13" s="40"/>
      <c r="Y13" s="90">
        <v>4</v>
      </c>
      <c r="Z13" s="59" t="s">
        <v>549</v>
      </c>
      <c r="AA13" s="39" t="s">
        <v>13</v>
      </c>
      <c r="AB13" s="39">
        <v>4.2</v>
      </c>
      <c r="AC13" s="80" t="str">
        <f t="shared" si="1"/>
        <v>CAR 4.2</v>
      </c>
      <c r="AD13" s="66" t="str">
        <f>IF(Tabla262[[#This Row],[Equivalent]]&gt;0, "YES", "NO")</f>
        <v>NO</v>
      </c>
      <c r="AE13" s="40">
        <f t="shared" si="2"/>
        <v>0</v>
      </c>
      <c r="AG13" s="95" t="s">
        <v>83</v>
      </c>
      <c r="AH13" s="81">
        <f t="shared" si="3"/>
        <v>0</v>
      </c>
      <c r="AI13" s="66">
        <v>6</v>
      </c>
      <c r="AJ13" s="96">
        <f t="shared" si="4"/>
        <v>0</v>
      </c>
    </row>
    <row r="14" spans="1:41" x14ac:dyDescent="0.2">
      <c r="A14" s="40">
        <v>1</v>
      </c>
      <c r="B14" s="40" t="s">
        <v>144</v>
      </c>
      <c r="C14" s="40">
        <v>1.1000000000000001</v>
      </c>
      <c r="D14" s="80" t="str">
        <f>CONCATENATE(B14," ",C14)</f>
        <v>MST 1.1</v>
      </c>
      <c r="E14" s="51" t="s">
        <v>396</v>
      </c>
      <c r="F14" s="40" t="s">
        <v>363</v>
      </c>
      <c r="G14" s="40">
        <v>1.1000000000000001</v>
      </c>
      <c r="H14" s="40"/>
      <c r="Y14" s="90">
        <v>5</v>
      </c>
      <c r="Z14" s="59" t="s">
        <v>549</v>
      </c>
      <c r="AA14" s="39" t="s">
        <v>13</v>
      </c>
      <c r="AB14" s="39">
        <v>5.0999999999999996</v>
      </c>
      <c r="AC14" s="80" t="str">
        <f t="shared" si="1"/>
        <v>CAR 5.1</v>
      </c>
      <c r="AD14" s="66" t="str">
        <f>IF(Tabla262[[#This Row],[Equivalent]]&gt;0, "YES", "NO")</f>
        <v>NO</v>
      </c>
      <c r="AE14" s="40">
        <f t="shared" si="2"/>
        <v>0</v>
      </c>
      <c r="AG14" s="95" t="s">
        <v>97</v>
      </c>
      <c r="AH14" s="81">
        <f t="shared" si="3"/>
        <v>0</v>
      </c>
      <c r="AI14" s="66">
        <v>8</v>
      </c>
      <c r="AJ14" s="96">
        <f t="shared" si="4"/>
        <v>0</v>
      </c>
    </row>
    <row r="15" spans="1:41" x14ac:dyDescent="0.2">
      <c r="A15" s="40">
        <v>1</v>
      </c>
      <c r="B15" s="40" t="s">
        <v>144</v>
      </c>
      <c r="C15" s="40">
        <v>1.2</v>
      </c>
      <c r="D15" s="80" t="str">
        <f>CONCATENATE(B15," ",C15)</f>
        <v>MST 1.2</v>
      </c>
      <c r="E15" s="51" t="s">
        <v>396</v>
      </c>
      <c r="F15" s="40" t="s">
        <v>363</v>
      </c>
      <c r="G15" s="40">
        <v>2.2000000000000002</v>
      </c>
      <c r="H15" s="40"/>
      <c r="Y15" s="91">
        <v>1</v>
      </c>
      <c r="Z15" s="59" t="s">
        <v>549</v>
      </c>
      <c r="AA15" s="39" t="s">
        <v>25</v>
      </c>
      <c r="AB15" s="39">
        <v>1.1000000000000001</v>
      </c>
      <c r="AC15" s="80" t="str">
        <f t="shared" si="1"/>
        <v>CM 1.1</v>
      </c>
      <c r="AD15" s="66" t="str">
        <f>IF(Tabla262[[#This Row],[Equivalent]]&gt;0, "YES", "NO")</f>
        <v>NO</v>
      </c>
      <c r="AE15" s="40">
        <f t="shared" si="2"/>
        <v>0</v>
      </c>
      <c r="AG15" s="95" t="s">
        <v>106</v>
      </c>
      <c r="AH15" s="81">
        <f t="shared" si="3"/>
        <v>0</v>
      </c>
      <c r="AI15" s="66">
        <v>7</v>
      </c>
      <c r="AJ15" s="96">
        <f t="shared" si="4"/>
        <v>0</v>
      </c>
    </row>
    <row r="16" spans="1:41" x14ac:dyDescent="0.2">
      <c r="A16" s="39">
        <v>2</v>
      </c>
      <c r="B16" s="39" t="s">
        <v>144</v>
      </c>
      <c r="C16" s="39">
        <v>2.2000000000000002</v>
      </c>
      <c r="D16" s="80" t="str">
        <f>CONCATENATE(B16," ",C16)</f>
        <v>MST 2.2</v>
      </c>
      <c r="E16" s="51" t="s">
        <v>396</v>
      </c>
      <c r="F16" s="40" t="s">
        <v>363</v>
      </c>
      <c r="G16" s="40">
        <v>1.2</v>
      </c>
      <c r="H16" s="40"/>
      <c r="M16" s="16"/>
      <c r="Y16" s="91">
        <v>2</v>
      </c>
      <c r="Z16" s="59" t="s">
        <v>549</v>
      </c>
      <c r="AA16" s="39" t="s">
        <v>25</v>
      </c>
      <c r="AB16" s="39">
        <v>2.1</v>
      </c>
      <c r="AC16" s="80" t="str">
        <f t="shared" si="1"/>
        <v>CM 2.1</v>
      </c>
      <c r="AD16" s="66" t="str">
        <f>IF(Tabla262[[#This Row],[Equivalent]]&gt;0, "YES", "NO")</f>
        <v>NO</v>
      </c>
      <c r="AE16" s="40">
        <f t="shared" si="2"/>
        <v>0</v>
      </c>
      <c r="AG16" s="95" t="s">
        <v>114</v>
      </c>
      <c r="AH16" s="81">
        <f t="shared" si="3"/>
        <v>3</v>
      </c>
      <c r="AI16" s="66">
        <v>6</v>
      </c>
      <c r="AJ16" s="96">
        <f t="shared" si="4"/>
        <v>0.5</v>
      </c>
    </row>
    <row r="17" spans="1:36" x14ac:dyDescent="0.2">
      <c r="A17" s="40">
        <v>2</v>
      </c>
      <c r="B17" s="40" t="s">
        <v>176</v>
      </c>
      <c r="C17" s="40">
        <v>2.2999999999999998</v>
      </c>
      <c r="D17" s="80" t="str">
        <f>CONCATENATE(B17," ",C17)</f>
        <v>PR 2.3</v>
      </c>
      <c r="E17" s="51" t="s">
        <v>396</v>
      </c>
      <c r="F17" s="40" t="s">
        <v>342</v>
      </c>
      <c r="G17" s="40">
        <v>7.2</v>
      </c>
      <c r="H17" s="40"/>
      <c r="Y17" s="91">
        <v>2</v>
      </c>
      <c r="Z17" s="59" t="s">
        <v>549</v>
      </c>
      <c r="AA17" s="39" t="s">
        <v>25</v>
      </c>
      <c r="AB17" s="39">
        <v>2.2000000000000002</v>
      </c>
      <c r="AC17" s="80" t="str">
        <f t="shared" si="1"/>
        <v>CM 2.2</v>
      </c>
      <c r="AD17" s="66" t="str">
        <f>IF(Tabla262[[#This Row],[Equivalent]]&gt;0, "YES", "NO")</f>
        <v>NO</v>
      </c>
      <c r="AE17" s="40">
        <f t="shared" si="2"/>
        <v>0</v>
      </c>
      <c r="AG17" s="95" t="s">
        <v>155</v>
      </c>
      <c r="AH17" s="81">
        <f t="shared" si="3"/>
        <v>0</v>
      </c>
      <c r="AI17" s="66">
        <v>10</v>
      </c>
      <c r="AJ17" s="96">
        <f t="shared" si="4"/>
        <v>0</v>
      </c>
    </row>
    <row r="18" spans="1:36" x14ac:dyDescent="0.2">
      <c r="A18" s="40">
        <v>2</v>
      </c>
      <c r="B18" s="40" t="s">
        <v>176</v>
      </c>
      <c r="C18" s="40">
        <v>2.2999999999999998</v>
      </c>
      <c r="D18" s="80" t="str">
        <f>CONCATENATE(B18," ",C18)</f>
        <v>PR 2.3</v>
      </c>
      <c r="E18" s="51" t="s">
        <v>396</v>
      </c>
      <c r="F18" s="40" t="s">
        <v>342</v>
      </c>
      <c r="G18" s="40">
        <v>8.1999999999999993</v>
      </c>
      <c r="H18" s="40"/>
      <c r="Y18" s="91">
        <v>2</v>
      </c>
      <c r="Z18" s="59" t="s">
        <v>549</v>
      </c>
      <c r="AA18" s="39" t="s">
        <v>25</v>
      </c>
      <c r="AB18" s="39">
        <v>2.2999999999999998</v>
      </c>
      <c r="AC18" s="80" t="str">
        <f t="shared" si="1"/>
        <v>CM 2.3</v>
      </c>
      <c r="AD18" s="66" t="str">
        <f>IF(Tabla262[[#This Row],[Equivalent]]&gt;0, "YES", "NO")</f>
        <v>NO</v>
      </c>
      <c r="AE18" s="40">
        <f t="shared" si="2"/>
        <v>0</v>
      </c>
      <c r="AG18" s="95" t="s">
        <v>121</v>
      </c>
      <c r="AH18" s="81">
        <f t="shared" si="3"/>
        <v>0</v>
      </c>
      <c r="AI18" s="66">
        <v>22</v>
      </c>
      <c r="AJ18" s="96">
        <f t="shared" si="4"/>
        <v>0</v>
      </c>
    </row>
    <row r="19" spans="1:36" x14ac:dyDescent="0.2">
      <c r="A19" s="40">
        <v>2</v>
      </c>
      <c r="B19" s="40" t="s">
        <v>176</v>
      </c>
      <c r="C19" s="40">
        <v>2.2999999999999998</v>
      </c>
      <c r="D19" s="80" t="str">
        <f>CONCATENATE(B19," ",C19)</f>
        <v>PR 2.3</v>
      </c>
      <c r="E19" s="51" t="s">
        <v>396</v>
      </c>
      <c r="F19" s="40" t="s">
        <v>363</v>
      </c>
      <c r="G19" s="40">
        <v>1.2</v>
      </c>
      <c r="H19" s="40">
        <v>2</v>
      </c>
      <c r="Y19" s="91">
        <v>2</v>
      </c>
      <c r="Z19" s="59" t="s">
        <v>549</v>
      </c>
      <c r="AA19" s="39" t="s">
        <v>25</v>
      </c>
      <c r="AB19" s="39">
        <v>2.4</v>
      </c>
      <c r="AC19" s="80" t="str">
        <f t="shared" si="1"/>
        <v>CM 2.4</v>
      </c>
      <c r="AD19" s="66" t="str">
        <f>IF(Tabla262[[#This Row],[Equivalent]]&gt;0, "YES", "NO")</f>
        <v>NO</v>
      </c>
      <c r="AE19" s="40">
        <f t="shared" si="2"/>
        <v>0</v>
      </c>
      <c r="AG19" s="95" t="s">
        <v>144</v>
      </c>
      <c r="AH19" s="81">
        <f t="shared" si="3"/>
        <v>3</v>
      </c>
      <c r="AI19" s="66">
        <v>10</v>
      </c>
      <c r="AJ19" s="96">
        <f t="shared" si="4"/>
        <v>0.3</v>
      </c>
    </row>
    <row r="20" spans="1:36" x14ac:dyDescent="0.2">
      <c r="A20" s="40">
        <v>2</v>
      </c>
      <c r="B20" s="40" t="s">
        <v>279</v>
      </c>
      <c r="C20" s="40">
        <v>2.1</v>
      </c>
      <c r="D20" s="80" t="str">
        <f>CONCATENATE(B20," ",C20)</f>
        <v>SAM 2.1</v>
      </c>
      <c r="E20" s="51" t="s">
        <v>396</v>
      </c>
      <c r="F20" s="40" t="s">
        <v>321</v>
      </c>
      <c r="G20" s="40">
        <v>1.3</v>
      </c>
      <c r="H20" s="40"/>
      <c r="Y20" s="91">
        <v>2</v>
      </c>
      <c r="Z20" s="59" t="s">
        <v>549</v>
      </c>
      <c r="AA20" s="39" t="s">
        <v>25</v>
      </c>
      <c r="AB20" s="39">
        <v>2.5</v>
      </c>
      <c r="AC20" s="80" t="str">
        <f t="shared" si="1"/>
        <v>CM 2.5</v>
      </c>
      <c r="AD20" s="66" t="str">
        <f>IF(Tabla262[[#This Row],[Equivalent]]&gt;0, "YES", "NO")</f>
        <v>YES</v>
      </c>
      <c r="AE20" s="40">
        <f t="shared" si="2"/>
        <v>1</v>
      </c>
      <c r="AG20" s="95" t="s">
        <v>166</v>
      </c>
      <c r="AH20" s="81">
        <f t="shared" si="3"/>
        <v>0</v>
      </c>
      <c r="AI20" s="66">
        <v>9</v>
      </c>
      <c r="AJ20" s="96">
        <f t="shared" si="4"/>
        <v>0</v>
      </c>
    </row>
    <row r="21" spans="1:36" x14ac:dyDescent="0.2">
      <c r="A21" s="40">
        <v>2</v>
      </c>
      <c r="B21" s="40" t="s">
        <v>279</v>
      </c>
      <c r="C21" s="40">
        <v>2.2000000000000002</v>
      </c>
      <c r="D21" s="80" t="str">
        <f>CONCATENATE(B21," ",C21)</f>
        <v>SAM 2.2</v>
      </c>
      <c r="E21" s="51" t="s">
        <v>396</v>
      </c>
      <c r="F21" s="40" t="s">
        <v>321</v>
      </c>
      <c r="G21" s="40">
        <v>1.3</v>
      </c>
      <c r="H21" s="40"/>
      <c r="Y21" s="91">
        <v>2</v>
      </c>
      <c r="Z21" s="59" t="s">
        <v>549</v>
      </c>
      <c r="AA21" s="39" t="s">
        <v>25</v>
      </c>
      <c r="AB21" s="39">
        <v>2.6</v>
      </c>
      <c r="AC21" s="80" t="str">
        <f t="shared" si="1"/>
        <v>CM 2.6</v>
      </c>
      <c r="AD21" s="66" t="str">
        <f>IF(Tabla262[[#This Row],[Equivalent]]&gt;0, "YES", "NO")</f>
        <v>NO</v>
      </c>
      <c r="AE21" s="40">
        <f t="shared" si="2"/>
        <v>0</v>
      </c>
      <c r="AG21" s="95" t="s">
        <v>199</v>
      </c>
      <c r="AH21" s="81">
        <f t="shared" si="3"/>
        <v>0</v>
      </c>
      <c r="AI21" s="66">
        <v>10</v>
      </c>
      <c r="AJ21" s="96">
        <f t="shared" si="4"/>
        <v>0</v>
      </c>
    </row>
    <row r="22" spans="1:36" x14ac:dyDescent="0.2">
      <c r="A22" s="40">
        <v>3</v>
      </c>
      <c r="B22" s="40" t="s">
        <v>292</v>
      </c>
      <c r="C22" s="40">
        <v>3.3</v>
      </c>
      <c r="D22" s="80" t="str">
        <f>CONCATENATE(B22," ",C22)</f>
        <v>TS 3.3</v>
      </c>
      <c r="E22" s="51" t="s">
        <v>396</v>
      </c>
      <c r="F22" s="40" t="s">
        <v>342</v>
      </c>
      <c r="G22" s="40">
        <v>4.0999999999999996</v>
      </c>
      <c r="H22" s="40"/>
      <c r="Y22" s="91">
        <v>1</v>
      </c>
      <c r="Z22" s="39" t="s">
        <v>550</v>
      </c>
      <c r="AA22" s="39" t="s">
        <v>33</v>
      </c>
      <c r="AB22" s="39">
        <v>1.1000000000000001</v>
      </c>
      <c r="AC22" s="80" t="str">
        <f t="shared" si="1"/>
        <v>CONT 1.1</v>
      </c>
      <c r="AD22" s="66" t="str">
        <f>IF(Tabla262[[#This Row],[Equivalent]]&gt;0, "YES", "NO")</f>
        <v>NO</v>
      </c>
      <c r="AE22" s="40">
        <f t="shared" si="2"/>
        <v>0</v>
      </c>
      <c r="AG22" s="95" t="s">
        <v>210</v>
      </c>
      <c r="AH22" s="81">
        <f t="shared" si="3"/>
        <v>0</v>
      </c>
      <c r="AI22" s="66">
        <v>12</v>
      </c>
      <c r="AJ22" s="96">
        <f t="shared" si="4"/>
        <v>0</v>
      </c>
    </row>
    <row r="23" spans="1:36" x14ac:dyDescent="0.2">
      <c r="A23" s="40">
        <v>3</v>
      </c>
      <c r="B23" s="40" t="s">
        <v>292</v>
      </c>
      <c r="C23" s="40">
        <v>3.3</v>
      </c>
      <c r="D23" s="80" t="str">
        <f>CONCATENATE(B23," ",C23)</f>
        <v>TS 3.3</v>
      </c>
      <c r="E23" s="51" t="s">
        <v>396</v>
      </c>
      <c r="F23" s="40" t="s">
        <v>342</v>
      </c>
      <c r="G23" s="40">
        <v>4.4000000000000004</v>
      </c>
      <c r="H23" s="40"/>
      <c r="Y23" s="91">
        <v>2</v>
      </c>
      <c r="Z23" s="39" t="s">
        <v>550</v>
      </c>
      <c r="AA23" s="39" t="s">
        <v>33</v>
      </c>
      <c r="AB23" s="39">
        <v>2.1</v>
      </c>
      <c r="AC23" s="80" t="str">
        <f t="shared" si="1"/>
        <v>CONT 2.1</v>
      </c>
      <c r="AD23" s="66" t="str">
        <f>IF(Tabla262[[#This Row],[Equivalent]]&gt;0, "YES", "NO")</f>
        <v>NO</v>
      </c>
      <c r="AE23" s="40">
        <f t="shared" si="2"/>
        <v>0</v>
      </c>
      <c r="AG23" s="95" t="s">
        <v>230</v>
      </c>
      <c r="AH23" s="81">
        <f t="shared" si="3"/>
        <v>0</v>
      </c>
      <c r="AI23" s="66">
        <v>10</v>
      </c>
      <c r="AJ23" s="96">
        <f t="shared" si="4"/>
        <v>0</v>
      </c>
    </row>
    <row r="24" spans="1:36" x14ac:dyDescent="0.2">
      <c r="A24" s="40">
        <v>3</v>
      </c>
      <c r="B24" s="40" t="s">
        <v>292</v>
      </c>
      <c r="C24" s="40">
        <v>3.4</v>
      </c>
      <c r="D24" s="80" t="str">
        <f>CONCATENATE(B24," ",C24)</f>
        <v>TS 3.4</v>
      </c>
      <c r="E24" s="51" t="s">
        <v>396</v>
      </c>
      <c r="F24" s="40" t="s">
        <v>342</v>
      </c>
      <c r="G24" s="40">
        <v>4.0999999999999996</v>
      </c>
      <c r="H24" s="40"/>
      <c r="Y24" s="91">
        <v>2</v>
      </c>
      <c r="Z24" s="39" t="s">
        <v>550</v>
      </c>
      <c r="AA24" s="39" t="s">
        <v>33</v>
      </c>
      <c r="AB24" s="39">
        <v>2.2000000000000002</v>
      </c>
      <c r="AC24" s="80" t="str">
        <f t="shared" si="1"/>
        <v>CONT 2.2</v>
      </c>
      <c r="AD24" s="66" t="str">
        <f>IF(Tabla262[[#This Row],[Equivalent]]&gt;0, "YES", "NO")</f>
        <v>NO</v>
      </c>
      <c r="AE24" s="40">
        <f t="shared" si="2"/>
        <v>0</v>
      </c>
      <c r="AG24" s="95" t="s">
        <v>183</v>
      </c>
      <c r="AH24" s="81">
        <f t="shared" si="3"/>
        <v>0</v>
      </c>
      <c r="AI24" s="66">
        <v>15</v>
      </c>
      <c r="AJ24" s="96">
        <f t="shared" si="4"/>
        <v>0</v>
      </c>
    </row>
    <row r="25" spans="1:36" x14ac:dyDescent="0.2">
      <c r="A25" s="40">
        <v>2</v>
      </c>
      <c r="B25" s="39" t="s">
        <v>305</v>
      </c>
      <c r="C25" s="39">
        <v>2.1</v>
      </c>
      <c r="D25" s="80" t="str">
        <f>CONCATENATE(B25," ",C25)</f>
        <v>VV 2.1</v>
      </c>
      <c r="E25" s="51" t="s">
        <v>396</v>
      </c>
      <c r="F25" s="40" t="s">
        <v>342</v>
      </c>
      <c r="G25" s="40">
        <v>8.1</v>
      </c>
      <c r="H25" s="40"/>
      <c r="Y25" s="91">
        <v>2</v>
      </c>
      <c r="Z25" s="39" t="s">
        <v>550</v>
      </c>
      <c r="AA25" s="39" t="s">
        <v>33</v>
      </c>
      <c r="AB25" s="39">
        <v>2.2999999999999998</v>
      </c>
      <c r="AC25" s="80" t="str">
        <f t="shared" si="1"/>
        <v>CONT 2.3</v>
      </c>
      <c r="AD25" s="66" t="str">
        <f>IF(Tabla262[[#This Row],[Equivalent]]&gt;0, "YES", "NO")</f>
        <v>NO</v>
      </c>
      <c r="AE25" s="40">
        <f t="shared" si="2"/>
        <v>0</v>
      </c>
      <c r="AG25" s="95" t="s">
        <v>223</v>
      </c>
      <c r="AH25" s="81">
        <f t="shared" si="3"/>
        <v>0</v>
      </c>
      <c r="AI25" s="66">
        <v>6</v>
      </c>
      <c r="AJ25" s="96">
        <f t="shared" si="4"/>
        <v>0</v>
      </c>
    </row>
    <row r="26" spans="1:36" x14ac:dyDescent="0.2">
      <c r="A26" s="40">
        <v>2</v>
      </c>
      <c r="B26" s="40" t="s">
        <v>305</v>
      </c>
      <c r="C26" s="40">
        <v>2.1</v>
      </c>
      <c r="D26" s="80" t="str">
        <f>CONCATENATE(B26," ",C26)</f>
        <v>VV 2.1</v>
      </c>
      <c r="E26" s="51" t="s">
        <v>396</v>
      </c>
      <c r="F26" s="40" t="s">
        <v>363</v>
      </c>
      <c r="G26" s="40">
        <v>1.2</v>
      </c>
      <c r="H26" s="40"/>
      <c r="Y26" s="91">
        <v>3</v>
      </c>
      <c r="Z26" s="39" t="s">
        <v>550</v>
      </c>
      <c r="AA26" s="39" t="s">
        <v>33</v>
      </c>
      <c r="AB26" s="39">
        <v>3.1</v>
      </c>
      <c r="AC26" s="80" t="str">
        <f t="shared" si="1"/>
        <v>CONT 3.1</v>
      </c>
      <c r="AD26" s="66" t="str">
        <f>IF(Tabla262[[#This Row],[Equivalent]]&gt;0, "YES", "NO")</f>
        <v>NO</v>
      </c>
      <c r="AE26" s="40">
        <f t="shared" si="2"/>
        <v>0</v>
      </c>
      <c r="AG26" s="95" t="s">
        <v>176</v>
      </c>
      <c r="AH26" s="81">
        <f t="shared" si="3"/>
        <v>1</v>
      </c>
      <c r="AI26" s="66">
        <v>6</v>
      </c>
      <c r="AJ26" s="96">
        <f t="shared" si="4"/>
        <v>0.16666666666666666</v>
      </c>
    </row>
    <row r="27" spans="1:36" ht="18" customHeight="1" x14ac:dyDescent="0.2">
      <c r="A27" s="40">
        <v>2</v>
      </c>
      <c r="B27" s="40" t="s">
        <v>305</v>
      </c>
      <c r="C27" s="40">
        <v>2.2000000000000002</v>
      </c>
      <c r="D27" s="80" t="str">
        <f>CONCATENATE(B27," ",C27)</f>
        <v>VV 2.2</v>
      </c>
      <c r="E27" s="51" t="s">
        <v>396</v>
      </c>
      <c r="F27" s="40" t="s">
        <v>342</v>
      </c>
      <c r="G27" s="40">
        <v>7.1</v>
      </c>
      <c r="H27" s="40"/>
      <c r="Y27" s="91">
        <v>3</v>
      </c>
      <c r="Z27" s="39" t="s">
        <v>550</v>
      </c>
      <c r="AA27" s="39" t="s">
        <v>33</v>
      </c>
      <c r="AB27" s="39">
        <v>3.2</v>
      </c>
      <c r="AC27" s="80" t="str">
        <f t="shared" si="1"/>
        <v>CONT 3.2</v>
      </c>
      <c r="AD27" s="66" t="str">
        <f>IF(Tabla262[[#This Row],[Equivalent]]&gt;0, "YES", "NO")</f>
        <v>NO</v>
      </c>
      <c r="AE27" s="40">
        <f t="shared" si="2"/>
        <v>0</v>
      </c>
      <c r="AG27" s="95" t="s">
        <v>241</v>
      </c>
      <c r="AH27" s="81">
        <f t="shared" si="3"/>
        <v>0</v>
      </c>
      <c r="AI27" s="66">
        <v>13</v>
      </c>
      <c r="AJ27" s="96">
        <f t="shared" si="4"/>
        <v>0</v>
      </c>
    </row>
    <row r="28" spans="1:36" x14ac:dyDescent="0.2">
      <c r="A28" s="40">
        <v>2</v>
      </c>
      <c r="B28" s="40" t="s">
        <v>305</v>
      </c>
      <c r="C28" s="40">
        <v>2.2000000000000002</v>
      </c>
      <c r="D28" s="80" t="str">
        <f>CONCATENATE(B28," ",C28)</f>
        <v>VV 2.2</v>
      </c>
      <c r="E28" s="51" t="s">
        <v>396</v>
      </c>
      <c r="F28" s="40" t="s">
        <v>363</v>
      </c>
      <c r="G28" s="40">
        <v>1.2</v>
      </c>
      <c r="H28" s="40"/>
      <c r="Y28" s="91">
        <v>3</v>
      </c>
      <c r="Z28" s="39" t="s">
        <v>550</v>
      </c>
      <c r="AA28" s="39" t="s">
        <v>33</v>
      </c>
      <c r="AB28" s="39">
        <v>3.3</v>
      </c>
      <c r="AC28" s="80" t="str">
        <f t="shared" si="1"/>
        <v>CONT 3.3</v>
      </c>
      <c r="AD28" s="66" t="str">
        <f>IF(Tabla262[[#This Row],[Equivalent]]&gt;0, "YES", "NO")</f>
        <v>NO</v>
      </c>
      <c r="AE28" s="40">
        <f t="shared" si="2"/>
        <v>0</v>
      </c>
      <c r="AG28" s="95" t="s">
        <v>255</v>
      </c>
      <c r="AH28" s="81">
        <f t="shared" si="3"/>
        <v>0</v>
      </c>
      <c r="AI28" s="66">
        <v>8</v>
      </c>
      <c r="AJ28" s="96">
        <f t="shared" si="4"/>
        <v>0</v>
      </c>
    </row>
    <row r="29" spans="1:36" x14ac:dyDescent="0.2">
      <c r="A29" s="40">
        <v>2</v>
      </c>
      <c r="B29" s="40" t="s">
        <v>305</v>
      </c>
      <c r="C29" s="40">
        <v>2.2999999999999998</v>
      </c>
      <c r="D29" s="80" t="str">
        <f>CONCATENATE(B29," ",C29)</f>
        <v>VV 2.3</v>
      </c>
      <c r="E29" s="51" t="s">
        <v>396</v>
      </c>
      <c r="F29" s="40" t="s">
        <v>342</v>
      </c>
      <c r="G29" s="40">
        <v>7.1</v>
      </c>
      <c r="H29" s="40"/>
      <c r="Y29" s="91">
        <v>1</v>
      </c>
      <c r="Z29" s="39" t="s">
        <v>549</v>
      </c>
      <c r="AA29" s="39" t="s">
        <v>55</v>
      </c>
      <c r="AB29" s="39">
        <v>1.1000000000000001</v>
      </c>
      <c r="AC29" s="80" t="str">
        <f t="shared" si="1"/>
        <v>DAR 1.1</v>
      </c>
      <c r="AD29" s="66" t="str">
        <f>IF(Tabla262[[#This Row],[Equivalent]]&gt;0, "YES", "NO")</f>
        <v>NO</v>
      </c>
      <c r="AE29" s="40">
        <f t="shared" si="2"/>
        <v>0</v>
      </c>
      <c r="AG29" s="95" t="s">
        <v>279</v>
      </c>
      <c r="AH29" s="81">
        <f t="shared" si="3"/>
        <v>2</v>
      </c>
      <c r="AI29" s="66">
        <v>12</v>
      </c>
      <c r="AJ29" s="96">
        <f t="shared" si="4"/>
        <v>0.16666666666666666</v>
      </c>
    </row>
    <row r="30" spans="1:36" x14ac:dyDescent="0.2">
      <c r="A30" s="40">
        <v>2</v>
      </c>
      <c r="B30" s="40" t="s">
        <v>305</v>
      </c>
      <c r="C30" s="40">
        <v>2.2999999999999998</v>
      </c>
      <c r="D30" s="80" t="str">
        <f>CONCATENATE(B30," ",C30)</f>
        <v>VV 2.3</v>
      </c>
      <c r="E30" s="51" t="s">
        <v>396</v>
      </c>
      <c r="F30" s="40" t="s">
        <v>363</v>
      </c>
      <c r="G30" s="40">
        <v>1.2</v>
      </c>
      <c r="H30" s="40"/>
      <c r="Y30" s="91">
        <v>1</v>
      </c>
      <c r="Z30" s="39" t="s">
        <v>549</v>
      </c>
      <c r="AA30" s="39" t="s">
        <v>55</v>
      </c>
      <c r="AB30" s="39">
        <v>1.2</v>
      </c>
      <c r="AC30" s="80" t="str">
        <f t="shared" si="1"/>
        <v>DAR 1.2</v>
      </c>
      <c r="AD30" s="66" t="str">
        <f>IF(Tabla262[[#This Row],[Equivalent]]&gt;0, "YES", "NO")</f>
        <v>NO</v>
      </c>
      <c r="AE30" s="40">
        <f t="shared" si="2"/>
        <v>0</v>
      </c>
      <c r="AG30" s="95" t="s">
        <v>264</v>
      </c>
      <c r="AH30" s="81">
        <f t="shared" si="3"/>
        <v>0</v>
      </c>
      <c r="AI30" s="66">
        <v>8</v>
      </c>
      <c r="AJ30" s="96">
        <f t="shared" si="4"/>
        <v>0</v>
      </c>
    </row>
    <row r="31" spans="1:36" x14ac:dyDescent="0.2">
      <c r="A31" s="40">
        <v>3</v>
      </c>
      <c r="B31" s="40" t="s">
        <v>305</v>
      </c>
      <c r="C31" s="40">
        <v>3.1</v>
      </c>
      <c r="D31" s="80" t="str">
        <f>CONCATENATE(B31," ",C31)</f>
        <v>VV 3.1</v>
      </c>
      <c r="E31" s="51" t="s">
        <v>396</v>
      </c>
      <c r="F31" s="40" t="s">
        <v>342</v>
      </c>
      <c r="G31" s="40">
        <v>7.1</v>
      </c>
      <c r="H31" s="40"/>
      <c r="Y31" s="91">
        <v>2</v>
      </c>
      <c r="Z31" s="39" t="s">
        <v>549</v>
      </c>
      <c r="AA31" s="39" t="s">
        <v>55</v>
      </c>
      <c r="AB31" s="39">
        <v>2.1</v>
      </c>
      <c r="AC31" s="80" t="str">
        <f t="shared" si="1"/>
        <v>DAR 2.1</v>
      </c>
      <c r="AD31" s="66" t="str">
        <f>IF(Tabla262[[#This Row],[Equivalent]]&gt;0, "YES", "NO")</f>
        <v>NO</v>
      </c>
      <c r="AE31" s="40">
        <f t="shared" si="2"/>
        <v>0</v>
      </c>
      <c r="AG31" s="95" t="s">
        <v>273</v>
      </c>
      <c r="AH31" s="81">
        <f t="shared" si="3"/>
        <v>0</v>
      </c>
      <c r="AI31" s="66">
        <v>5</v>
      </c>
      <c r="AJ31" s="96">
        <f t="shared" si="4"/>
        <v>0</v>
      </c>
    </row>
    <row r="32" spans="1:36" x14ac:dyDescent="0.2">
      <c r="A32" s="40">
        <v>3</v>
      </c>
      <c r="B32" s="40" t="s">
        <v>305</v>
      </c>
      <c r="C32" s="40">
        <v>3.1</v>
      </c>
      <c r="D32" s="80" t="str">
        <f>CONCATENATE(B32," ",C32)</f>
        <v>VV 3.1</v>
      </c>
      <c r="E32" s="51" t="s">
        <v>396</v>
      </c>
      <c r="F32" s="40" t="s">
        <v>342</v>
      </c>
      <c r="G32" s="40">
        <v>8.1</v>
      </c>
      <c r="H32" s="40"/>
      <c r="Y32" s="91">
        <v>2</v>
      </c>
      <c r="Z32" s="39" t="s">
        <v>549</v>
      </c>
      <c r="AA32" s="39" t="s">
        <v>55</v>
      </c>
      <c r="AB32" s="39">
        <v>2.2000000000000002</v>
      </c>
      <c r="AC32" s="80" t="str">
        <f t="shared" si="1"/>
        <v>DAR 2.2</v>
      </c>
      <c r="AD32" s="66" t="str">
        <f>IF(Tabla262[[#This Row],[Equivalent]]&gt;0, "YES", "NO")</f>
        <v>NO</v>
      </c>
      <c r="AE32" s="40">
        <f t="shared" si="2"/>
        <v>0</v>
      </c>
      <c r="AG32" s="95" t="s">
        <v>292</v>
      </c>
      <c r="AH32" s="81">
        <f t="shared" si="3"/>
        <v>2</v>
      </c>
      <c r="AI32" s="66">
        <v>10</v>
      </c>
      <c r="AJ32" s="96">
        <f t="shared" si="4"/>
        <v>0.2</v>
      </c>
    </row>
    <row r="33" spans="1:38" x14ac:dyDescent="0.2">
      <c r="A33" s="40">
        <v>3</v>
      </c>
      <c r="B33" s="40" t="s">
        <v>305</v>
      </c>
      <c r="C33" s="40">
        <v>3.1</v>
      </c>
      <c r="D33" s="80" t="str">
        <f>CONCATENATE(B33," ",C33)</f>
        <v>VV 3.1</v>
      </c>
      <c r="E33" s="51" t="s">
        <v>396</v>
      </c>
      <c r="F33" s="40" t="s">
        <v>363</v>
      </c>
      <c r="G33" s="40">
        <v>1.2</v>
      </c>
      <c r="H33" s="40"/>
      <c r="Y33" s="91">
        <v>2</v>
      </c>
      <c r="Z33" s="39" t="s">
        <v>549</v>
      </c>
      <c r="AA33" s="39" t="s">
        <v>55</v>
      </c>
      <c r="AB33" s="39">
        <v>2.2999999999999998</v>
      </c>
      <c r="AC33" s="80" t="str">
        <f t="shared" si="1"/>
        <v>DAR 2.3</v>
      </c>
      <c r="AD33" s="66" t="str">
        <f>IF(Tabla262[[#This Row],[Equivalent]]&gt;0, "YES", "NO")</f>
        <v>NO</v>
      </c>
      <c r="AE33" s="40">
        <f t="shared" si="2"/>
        <v>0</v>
      </c>
      <c r="AG33" s="95" t="s">
        <v>305</v>
      </c>
      <c r="AH33" s="81">
        <f t="shared" si="3"/>
        <v>4</v>
      </c>
      <c r="AI33" s="66">
        <v>7</v>
      </c>
      <c r="AJ33" s="96">
        <f t="shared" si="4"/>
        <v>0.5714285714285714</v>
      </c>
    </row>
    <row r="34" spans="1:38" x14ac:dyDescent="0.2">
      <c r="A34" s="59">
        <v>1</v>
      </c>
      <c r="B34" s="39" t="s">
        <v>13</v>
      </c>
      <c r="C34" s="39">
        <v>1.1000000000000001</v>
      </c>
      <c r="D34" s="80" t="str">
        <f>CONCATENATE(B34," ",C34)</f>
        <v>CAR 1.1</v>
      </c>
      <c r="E34" s="51"/>
      <c r="F34" s="40"/>
      <c r="G34" s="40"/>
      <c r="H34" s="40"/>
      <c r="Y34" s="91">
        <v>2</v>
      </c>
      <c r="Z34" s="39" t="s">
        <v>549</v>
      </c>
      <c r="AA34" s="39" t="s">
        <v>55</v>
      </c>
      <c r="AB34" s="39">
        <v>2.4</v>
      </c>
      <c r="AC34" s="80" t="str">
        <f t="shared" si="1"/>
        <v>DAR 2.4</v>
      </c>
      <c r="AD34" s="66" t="str">
        <f>IF(Tabla262[[#This Row],[Equivalent]]&gt;0, "YES", "NO")</f>
        <v>NO</v>
      </c>
      <c r="AE34" s="40">
        <f t="shared" si="2"/>
        <v>0</v>
      </c>
      <c r="AG34" s="98" t="s">
        <v>313</v>
      </c>
      <c r="AH34" s="99">
        <f t="shared" si="3"/>
        <v>0</v>
      </c>
      <c r="AI34" s="100">
        <v>7</v>
      </c>
      <c r="AJ34" s="101">
        <f t="shared" si="4"/>
        <v>0</v>
      </c>
    </row>
    <row r="35" spans="1:38" ht="15.75" x14ac:dyDescent="0.25">
      <c r="A35" s="52">
        <v>1</v>
      </c>
      <c r="B35" s="40" t="s">
        <v>13</v>
      </c>
      <c r="C35" s="40">
        <v>1.1000000000000001</v>
      </c>
      <c r="D35" s="80" t="str">
        <f>CONCATENATE(B35," ",C35)</f>
        <v>CAR 1.1</v>
      </c>
      <c r="E35" s="51"/>
      <c r="F35" s="40"/>
      <c r="G35" s="40"/>
      <c r="H35" s="40"/>
      <c r="Y35" s="91">
        <v>2</v>
      </c>
      <c r="Z35" s="39" t="s">
        <v>549</v>
      </c>
      <c r="AA35" s="39" t="s">
        <v>55</v>
      </c>
      <c r="AB35" s="39">
        <v>2.5</v>
      </c>
      <c r="AC35" s="80" t="str">
        <f t="shared" si="1"/>
        <v>DAR 2.5</v>
      </c>
      <c r="AD35" s="66" t="str">
        <f>IF(Tabla262[[#This Row],[Equivalent]]&gt;0, "YES", "NO")</f>
        <v>NO</v>
      </c>
      <c r="AE35" s="40">
        <f t="shared" si="2"/>
        <v>0</v>
      </c>
      <c r="AL35"/>
    </row>
    <row r="36" spans="1:38" ht="15.75" x14ac:dyDescent="0.25">
      <c r="A36" s="52">
        <v>3</v>
      </c>
      <c r="B36" s="40" t="s">
        <v>13</v>
      </c>
      <c r="C36" s="40">
        <v>3.1</v>
      </c>
      <c r="D36" s="80" t="str">
        <f>CONCATENATE(B36," ",C36)</f>
        <v>CAR 3.1</v>
      </c>
      <c r="E36" s="51"/>
      <c r="F36" s="40"/>
      <c r="G36" s="40"/>
      <c r="H36" s="40"/>
      <c r="Y36" s="91">
        <v>3</v>
      </c>
      <c r="Z36" s="39" t="s">
        <v>549</v>
      </c>
      <c r="AA36" s="39" t="s">
        <v>55</v>
      </c>
      <c r="AB36" s="39">
        <v>3.1</v>
      </c>
      <c r="AC36" s="80" t="str">
        <f t="shared" si="1"/>
        <v>DAR 3.1</v>
      </c>
      <c r="AD36" s="66" t="str">
        <f>IF(Tabla262[[#This Row],[Equivalent]]&gt;0, "YES", "NO")</f>
        <v>NO</v>
      </c>
      <c r="AE36" s="40">
        <f t="shared" si="2"/>
        <v>0</v>
      </c>
      <c r="AL36"/>
    </row>
    <row r="37" spans="1:38" ht="15.75" x14ac:dyDescent="0.25">
      <c r="A37" s="52">
        <v>3</v>
      </c>
      <c r="B37" s="40" t="s">
        <v>13</v>
      </c>
      <c r="C37" s="40">
        <v>3.4</v>
      </c>
      <c r="D37" s="80" t="str">
        <f>CONCATENATE(B37," ",C37)</f>
        <v>CAR 3.4</v>
      </c>
      <c r="E37" s="51"/>
      <c r="F37" s="40"/>
      <c r="G37" s="40"/>
      <c r="H37" s="40"/>
      <c r="Y37" s="91">
        <v>1</v>
      </c>
      <c r="Z37" s="39" t="s">
        <v>551</v>
      </c>
      <c r="AA37" s="39" t="s">
        <v>40</v>
      </c>
      <c r="AB37" s="39">
        <v>1.1000000000000001</v>
      </c>
      <c r="AC37" s="80" t="str">
        <f t="shared" si="1"/>
        <v>DM 1.1</v>
      </c>
      <c r="AD37" s="66" t="str">
        <f>IF(Tabla262[[#This Row],[Equivalent]]&gt;0, "YES", "NO")</f>
        <v>NO</v>
      </c>
      <c r="AE37" s="40">
        <f t="shared" si="2"/>
        <v>0</v>
      </c>
      <c r="AL37"/>
    </row>
    <row r="38" spans="1:38" ht="15.75" x14ac:dyDescent="0.25">
      <c r="A38" s="52">
        <v>4</v>
      </c>
      <c r="B38" s="40" t="s">
        <v>13</v>
      </c>
      <c r="C38" s="40">
        <v>4.0999999999999996</v>
      </c>
      <c r="D38" s="80" t="str">
        <f>CONCATENATE(B38," ",C38)</f>
        <v>CAR 4.1</v>
      </c>
      <c r="E38" s="51"/>
      <c r="F38" s="40"/>
      <c r="G38" s="40"/>
      <c r="H38" s="40"/>
      <c r="Y38" s="91">
        <v>1</v>
      </c>
      <c r="Z38" s="39" t="s">
        <v>551</v>
      </c>
      <c r="AA38" s="39" t="s">
        <v>40</v>
      </c>
      <c r="AB38" s="39">
        <v>1.2</v>
      </c>
      <c r="AC38" s="80" t="str">
        <f t="shared" si="1"/>
        <v>DM 1.2</v>
      </c>
      <c r="AD38" s="66" t="str">
        <f>IF(Tabla262[[#This Row],[Equivalent]]&gt;0, "YES", "NO")</f>
        <v>NO</v>
      </c>
      <c r="AE38" s="40">
        <f t="shared" si="2"/>
        <v>0</v>
      </c>
      <c r="AL38"/>
    </row>
    <row r="39" spans="1:38" ht="15.75" x14ac:dyDescent="0.25">
      <c r="A39" s="52">
        <v>4</v>
      </c>
      <c r="B39" s="40" t="s">
        <v>13</v>
      </c>
      <c r="C39" s="40">
        <v>4.0999999999999996</v>
      </c>
      <c r="D39" s="80" t="str">
        <f>CONCATENATE(B39," ",C39)</f>
        <v>CAR 4.1</v>
      </c>
      <c r="E39" s="51"/>
      <c r="F39" s="40"/>
      <c r="G39" s="40"/>
      <c r="H39" s="40"/>
      <c r="Y39" s="91">
        <v>2</v>
      </c>
      <c r="Z39" s="39" t="s">
        <v>551</v>
      </c>
      <c r="AA39" s="39" t="s">
        <v>40</v>
      </c>
      <c r="AB39" s="39">
        <v>2.1</v>
      </c>
      <c r="AC39" s="80" t="str">
        <f t="shared" si="1"/>
        <v>DM 2.1</v>
      </c>
      <c r="AD39" s="66" t="str">
        <f>IF(Tabla262[[#This Row],[Equivalent]]&gt;0, "YES", "NO")</f>
        <v>NO</v>
      </c>
      <c r="AE39" s="40">
        <f t="shared" si="2"/>
        <v>0</v>
      </c>
      <c r="AL39"/>
    </row>
    <row r="40" spans="1:38" ht="15.75" x14ac:dyDescent="0.25">
      <c r="A40" s="40">
        <v>2</v>
      </c>
      <c r="B40" s="40" t="s">
        <v>25</v>
      </c>
      <c r="C40" s="40">
        <v>2.1</v>
      </c>
      <c r="D40" s="80" t="str">
        <f>CONCATENATE(B40," ",C40)</f>
        <v>CM 2.1</v>
      </c>
      <c r="E40" s="51"/>
      <c r="F40" s="40"/>
      <c r="G40" s="40"/>
      <c r="H40" s="40"/>
      <c r="Y40" s="91">
        <v>2</v>
      </c>
      <c r="Z40" s="39" t="s">
        <v>551</v>
      </c>
      <c r="AA40" s="39" t="s">
        <v>40</v>
      </c>
      <c r="AB40" s="39">
        <v>2.2000000000000002</v>
      </c>
      <c r="AC40" s="80" t="str">
        <f t="shared" si="1"/>
        <v>DM 2.2</v>
      </c>
      <c r="AD40" s="66" t="str">
        <f>IF(Tabla262[[#This Row],[Equivalent]]&gt;0, "YES", "NO")</f>
        <v>NO</v>
      </c>
      <c r="AE40" s="40">
        <f t="shared" si="2"/>
        <v>0</v>
      </c>
      <c r="AL40"/>
    </row>
    <row r="41" spans="1:38" ht="15.75" x14ac:dyDescent="0.25">
      <c r="A41" s="40">
        <v>2</v>
      </c>
      <c r="B41" s="40" t="s">
        <v>25</v>
      </c>
      <c r="C41" s="40">
        <v>2.2000000000000002</v>
      </c>
      <c r="D41" s="80" t="str">
        <f>CONCATENATE(B41," ",C41)</f>
        <v>CM 2.2</v>
      </c>
      <c r="E41" s="51"/>
      <c r="F41" s="40"/>
      <c r="G41" s="40"/>
      <c r="H41" s="40"/>
      <c r="Y41" s="91">
        <v>3</v>
      </c>
      <c r="Z41" s="39" t="s">
        <v>551</v>
      </c>
      <c r="AA41" s="39" t="s">
        <v>40</v>
      </c>
      <c r="AB41" s="39">
        <v>3.1</v>
      </c>
      <c r="AC41" s="80" t="str">
        <f t="shared" si="1"/>
        <v>DM 3.1</v>
      </c>
      <c r="AD41" s="66" t="str">
        <f>IF(Tabla262[[#This Row],[Equivalent]]&gt;0, "YES", "NO")</f>
        <v>NO</v>
      </c>
      <c r="AE41" s="40">
        <f t="shared" si="2"/>
        <v>0</v>
      </c>
      <c r="AL41"/>
    </row>
    <row r="42" spans="1:38" ht="15.75" x14ac:dyDescent="0.25">
      <c r="A42" s="40">
        <v>2</v>
      </c>
      <c r="B42" s="40" t="s">
        <v>25</v>
      </c>
      <c r="C42" s="40">
        <v>2.2000000000000002</v>
      </c>
      <c r="D42" s="80" t="str">
        <f>CONCATENATE(B42," ",C42)</f>
        <v>CM 2.2</v>
      </c>
      <c r="E42" s="51"/>
      <c r="F42" s="40"/>
      <c r="G42" s="40"/>
      <c r="H42" s="40"/>
      <c r="Y42" s="91">
        <v>3</v>
      </c>
      <c r="Z42" s="39" t="s">
        <v>551</v>
      </c>
      <c r="AA42" s="39" t="s">
        <v>40</v>
      </c>
      <c r="AB42" s="39">
        <v>3.2</v>
      </c>
      <c r="AC42" s="80" t="str">
        <f t="shared" si="1"/>
        <v>DM 3.2</v>
      </c>
      <c r="AD42" s="66" t="str">
        <f>IF(Tabla262[[#This Row],[Equivalent]]&gt;0, "YES", "NO")</f>
        <v>NO</v>
      </c>
      <c r="AE42" s="40">
        <f t="shared" si="2"/>
        <v>0</v>
      </c>
      <c r="AL42"/>
    </row>
    <row r="43" spans="1:38" ht="15.75" x14ac:dyDescent="0.25">
      <c r="A43" s="40">
        <v>2</v>
      </c>
      <c r="B43" s="40" t="s">
        <v>25</v>
      </c>
      <c r="C43" s="40">
        <v>2.2000000000000002</v>
      </c>
      <c r="D43" s="80" t="str">
        <f>CONCATENATE(B43," ",C43)</f>
        <v>CM 2.2</v>
      </c>
      <c r="E43" s="51"/>
      <c r="F43" s="40"/>
      <c r="G43" s="40"/>
      <c r="H43" s="40"/>
      <c r="Y43" s="91">
        <v>1</v>
      </c>
      <c r="Z43" s="39" t="s">
        <v>551</v>
      </c>
      <c r="AA43" s="39" t="s">
        <v>47</v>
      </c>
      <c r="AB43" s="39">
        <v>1.1000000000000001</v>
      </c>
      <c r="AC43" s="80" t="str">
        <f t="shared" si="1"/>
        <v>DQ 1.1</v>
      </c>
      <c r="AD43" s="66" t="str">
        <f>IF(Tabla262[[#This Row],[Equivalent]]&gt;0, "YES", "NO")</f>
        <v>NO</v>
      </c>
      <c r="AE43" s="40">
        <f t="shared" si="2"/>
        <v>0</v>
      </c>
      <c r="AL43"/>
    </row>
    <row r="44" spans="1:38" ht="15.75" x14ac:dyDescent="0.25">
      <c r="A44" s="40">
        <v>2</v>
      </c>
      <c r="B44" s="40" t="s">
        <v>25</v>
      </c>
      <c r="C44" s="40">
        <v>2.2000000000000002</v>
      </c>
      <c r="D44" s="80" t="str">
        <f>CONCATENATE(B44," ",C44)</f>
        <v>CM 2.2</v>
      </c>
      <c r="E44" s="51"/>
      <c r="F44" s="40"/>
      <c r="G44" s="40"/>
      <c r="H44" s="40"/>
      <c r="Y44" s="91">
        <v>1</v>
      </c>
      <c r="Z44" s="39" t="s">
        <v>551</v>
      </c>
      <c r="AA44" s="39" t="s">
        <v>47</v>
      </c>
      <c r="AB44" s="39">
        <v>1.2</v>
      </c>
      <c r="AC44" s="80" t="str">
        <f t="shared" si="1"/>
        <v>DQ 1.2</v>
      </c>
      <c r="AD44" s="66" t="str">
        <f>IF(Tabla262[[#This Row],[Equivalent]]&gt;0, "YES", "NO")</f>
        <v>NO</v>
      </c>
      <c r="AE44" s="40">
        <f t="shared" si="2"/>
        <v>0</v>
      </c>
      <c r="AL44"/>
    </row>
    <row r="45" spans="1:38" ht="15.75" x14ac:dyDescent="0.25">
      <c r="A45" s="40">
        <v>2</v>
      </c>
      <c r="B45" s="40" t="s">
        <v>25</v>
      </c>
      <c r="C45" s="40">
        <v>2.2999999999999998</v>
      </c>
      <c r="D45" s="80" t="str">
        <f>CONCATENATE(B45," ",C45)</f>
        <v>CM 2.3</v>
      </c>
      <c r="E45" s="51"/>
      <c r="F45" s="40"/>
      <c r="G45" s="40"/>
      <c r="H45" s="40"/>
      <c r="Y45" s="91">
        <v>2</v>
      </c>
      <c r="Z45" s="39" t="s">
        <v>551</v>
      </c>
      <c r="AA45" s="39" t="s">
        <v>47</v>
      </c>
      <c r="AB45" s="39">
        <v>2.1</v>
      </c>
      <c r="AC45" s="80" t="str">
        <f t="shared" si="1"/>
        <v>DQ 2.1</v>
      </c>
      <c r="AD45" s="66" t="str">
        <f>IF(Tabla262[[#This Row],[Equivalent]]&gt;0, "YES", "NO")</f>
        <v>NO</v>
      </c>
      <c r="AE45" s="40">
        <f t="shared" si="2"/>
        <v>0</v>
      </c>
      <c r="AL45"/>
    </row>
    <row r="46" spans="1:38" ht="15.75" x14ac:dyDescent="0.25">
      <c r="A46" s="40">
        <v>2</v>
      </c>
      <c r="B46" s="40" t="s">
        <v>25</v>
      </c>
      <c r="C46" s="40">
        <v>2.2999999999999998</v>
      </c>
      <c r="D46" s="80" t="str">
        <f>CONCATENATE(B46," ",C46)</f>
        <v>CM 2.3</v>
      </c>
      <c r="E46" s="51"/>
      <c r="F46" s="40"/>
      <c r="G46" s="40"/>
      <c r="H46" s="40"/>
      <c r="Y46" s="91">
        <v>2</v>
      </c>
      <c r="Z46" s="39" t="s">
        <v>551</v>
      </c>
      <c r="AA46" s="39" t="s">
        <v>47</v>
      </c>
      <c r="AB46" s="39">
        <v>2.2000000000000002</v>
      </c>
      <c r="AC46" s="80" t="str">
        <f t="shared" si="1"/>
        <v>DQ 2.2</v>
      </c>
      <c r="AD46" s="66" t="str">
        <f>IF(Tabla262[[#This Row],[Equivalent]]&gt;0, "YES", "NO")</f>
        <v>NO</v>
      </c>
      <c r="AE46" s="40">
        <f t="shared" si="2"/>
        <v>0</v>
      </c>
      <c r="AL46"/>
    </row>
    <row r="47" spans="1:38" ht="15.75" x14ac:dyDescent="0.25">
      <c r="A47" s="40">
        <v>2</v>
      </c>
      <c r="B47" s="40" t="s">
        <v>25</v>
      </c>
      <c r="C47" s="40">
        <v>2.4</v>
      </c>
      <c r="D47" s="80" t="str">
        <f>CONCATENATE(B47," ",C47)</f>
        <v>CM 2.4</v>
      </c>
      <c r="E47" s="51"/>
      <c r="F47" s="40"/>
      <c r="G47" s="40"/>
      <c r="H47" s="40"/>
      <c r="Y47" s="91">
        <v>2</v>
      </c>
      <c r="Z47" s="39" t="s">
        <v>551</v>
      </c>
      <c r="AA47" s="39" t="s">
        <v>47</v>
      </c>
      <c r="AB47" s="39">
        <v>2.2999999999999998</v>
      </c>
      <c r="AC47" s="80" t="str">
        <f t="shared" si="1"/>
        <v>DQ 2.3</v>
      </c>
      <c r="AD47" s="66" t="str">
        <f>IF(Tabla262[[#This Row],[Equivalent]]&gt;0, "YES", "NO")</f>
        <v>NO</v>
      </c>
      <c r="AE47" s="40">
        <f t="shared" si="2"/>
        <v>0</v>
      </c>
      <c r="AL47"/>
    </row>
    <row r="48" spans="1:38" ht="15.75" x14ac:dyDescent="0.25">
      <c r="A48" s="40">
        <v>2</v>
      </c>
      <c r="B48" s="40" t="s">
        <v>25</v>
      </c>
      <c r="C48" s="40">
        <v>2.4</v>
      </c>
      <c r="D48" s="80" t="str">
        <f>CONCATENATE(B48," ",C48)</f>
        <v>CM 2.4</v>
      </c>
      <c r="E48" s="51"/>
      <c r="F48" s="40"/>
      <c r="G48" s="40"/>
      <c r="H48" s="40"/>
      <c r="Y48" s="91">
        <v>3</v>
      </c>
      <c r="Z48" s="39" t="s">
        <v>551</v>
      </c>
      <c r="AA48" s="39" t="s">
        <v>47</v>
      </c>
      <c r="AB48" s="39">
        <v>3.1</v>
      </c>
      <c r="AC48" s="80" t="str">
        <f t="shared" si="1"/>
        <v>DQ 3.1</v>
      </c>
      <c r="AD48" s="66" t="str">
        <f>IF(Tabla262[[#This Row],[Equivalent]]&gt;0, "YES", "NO")</f>
        <v>NO</v>
      </c>
      <c r="AE48" s="40">
        <f t="shared" si="2"/>
        <v>0</v>
      </c>
      <c r="AL48"/>
    </row>
    <row r="49" spans="1:38" ht="15.75" x14ac:dyDescent="0.25">
      <c r="A49" s="40">
        <v>2</v>
      </c>
      <c r="B49" s="40" t="s">
        <v>25</v>
      </c>
      <c r="C49" s="40">
        <v>2.4</v>
      </c>
      <c r="D49" s="80" t="str">
        <f>CONCATENATE(B49," ",C49)</f>
        <v>CM 2.4</v>
      </c>
      <c r="E49" s="51"/>
      <c r="F49" s="40"/>
      <c r="G49" s="40"/>
      <c r="H49" s="40"/>
      <c r="Y49" s="91">
        <v>3</v>
      </c>
      <c r="Z49" s="39" t="s">
        <v>551</v>
      </c>
      <c r="AA49" s="39" t="s">
        <v>47</v>
      </c>
      <c r="AB49" s="39">
        <v>3.2</v>
      </c>
      <c r="AC49" s="80" t="str">
        <f t="shared" si="1"/>
        <v>DQ 3.2</v>
      </c>
      <c r="AD49" s="66" t="str">
        <f>IF(Tabla262[[#This Row],[Equivalent]]&gt;0, "YES", "NO")</f>
        <v>NO</v>
      </c>
      <c r="AE49" s="40">
        <f t="shared" si="2"/>
        <v>0</v>
      </c>
      <c r="AL49"/>
    </row>
    <row r="50" spans="1:38" ht="15.75" x14ac:dyDescent="0.25">
      <c r="A50" s="39">
        <v>2</v>
      </c>
      <c r="B50" s="39" t="s">
        <v>25</v>
      </c>
      <c r="C50" s="39">
        <v>2.4</v>
      </c>
      <c r="D50" s="80" t="str">
        <f>CONCATENATE(B50," ",C50)</f>
        <v>CM 2.4</v>
      </c>
      <c r="E50" s="51"/>
      <c r="F50" s="40"/>
      <c r="G50" s="40"/>
      <c r="H50" s="40"/>
      <c r="Y50" s="91">
        <v>1</v>
      </c>
      <c r="Z50" s="39" t="s">
        <v>552</v>
      </c>
      <c r="AA50" s="39" t="s">
        <v>64</v>
      </c>
      <c r="AB50" s="39">
        <v>1.1000000000000001</v>
      </c>
      <c r="AC50" s="80" t="str">
        <f t="shared" si="1"/>
        <v>ESAF 1.1</v>
      </c>
      <c r="AD50" s="66" t="str">
        <f>IF(Tabla262[[#This Row],[Equivalent]]&gt;0, "YES", "NO")</f>
        <v>NO</v>
      </c>
      <c r="AE50" s="40">
        <f t="shared" si="2"/>
        <v>0</v>
      </c>
      <c r="AL50"/>
    </row>
    <row r="51" spans="1:38" ht="15.75" x14ac:dyDescent="0.25">
      <c r="A51" s="40">
        <v>2</v>
      </c>
      <c r="B51" s="40" t="s">
        <v>25</v>
      </c>
      <c r="C51" s="40">
        <v>2.4</v>
      </c>
      <c r="D51" s="80" t="str">
        <f>CONCATENATE(B51," ",C51)</f>
        <v>CM 2.4</v>
      </c>
      <c r="E51" s="51"/>
      <c r="F51" s="40"/>
      <c r="G51" s="40"/>
      <c r="H51" s="40"/>
      <c r="Y51" s="91">
        <v>1</v>
      </c>
      <c r="Z51" s="39" t="s">
        <v>552</v>
      </c>
      <c r="AA51" s="39" t="s">
        <v>64</v>
      </c>
      <c r="AB51" s="39">
        <v>1.2</v>
      </c>
      <c r="AC51" s="80" t="str">
        <f t="shared" si="1"/>
        <v>ESAF 1.2</v>
      </c>
      <c r="AD51" s="66" t="str">
        <f>IF(Tabla262[[#This Row],[Equivalent]]&gt;0, "YES", "NO")</f>
        <v>NO</v>
      </c>
      <c r="AE51" s="40">
        <f t="shared" si="2"/>
        <v>0</v>
      </c>
      <c r="AL51"/>
    </row>
    <row r="52" spans="1:38" ht="15.75" x14ac:dyDescent="0.25">
      <c r="A52" s="40">
        <v>2</v>
      </c>
      <c r="B52" s="40" t="s">
        <v>25</v>
      </c>
      <c r="C52" s="40">
        <v>2.5</v>
      </c>
      <c r="D52" s="80" t="str">
        <f>CONCATENATE(B52," ",C52)</f>
        <v>CM 2.5</v>
      </c>
      <c r="E52" s="51"/>
      <c r="F52" s="40"/>
      <c r="G52" s="40"/>
      <c r="H52" s="40"/>
      <c r="Y52" s="91">
        <v>2</v>
      </c>
      <c r="Z52" s="39" t="s">
        <v>552</v>
      </c>
      <c r="AA52" s="39" t="s">
        <v>64</v>
      </c>
      <c r="AB52" s="39">
        <v>2.1</v>
      </c>
      <c r="AC52" s="80" t="str">
        <f t="shared" si="1"/>
        <v>ESAF 2.1</v>
      </c>
      <c r="AD52" s="66" t="str">
        <f>IF(Tabla262[[#This Row],[Equivalent]]&gt;0, "YES", "NO")</f>
        <v>NO</v>
      </c>
      <c r="AE52" s="40">
        <f t="shared" si="2"/>
        <v>0</v>
      </c>
      <c r="AL52"/>
    </row>
    <row r="53" spans="1:38" ht="15.75" x14ac:dyDescent="0.25">
      <c r="A53" s="40">
        <v>2</v>
      </c>
      <c r="B53" s="40" t="s">
        <v>25</v>
      </c>
      <c r="C53" s="40">
        <v>2.5</v>
      </c>
      <c r="D53" s="80" t="str">
        <f>CONCATENATE(B53," ",C53)</f>
        <v>CM 2.5</v>
      </c>
      <c r="E53" s="51"/>
      <c r="F53" s="40"/>
      <c r="G53" s="40"/>
      <c r="H53" s="40"/>
      <c r="Y53" s="91">
        <v>2</v>
      </c>
      <c r="Z53" s="39" t="s">
        <v>552</v>
      </c>
      <c r="AA53" s="39" t="s">
        <v>64</v>
      </c>
      <c r="AB53" s="39">
        <v>2.2000000000000002</v>
      </c>
      <c r="AC53" s="80" t="str">
        <f t="shared" si="1"/>
        <v>ESAF 2.2</v>
      </c>
      <c r="AD53" s="66" t="str">
        <f>IF(Tabla262[[#This Row],[Equivalent]]&gt;0, "YES", "NO")</f>
        <v>NO</v>
      </c>
      <c r="AE53" s="40">
        <f t="shared" si="2"/>
        <v>0</v>
      </c>
      <c r="AL53"/>
    </row>
    <row r="54" spans="1:38" ht="15.75" x14ac:dyDescent="0.25">
      <c r="A54" s="40">
        <v>2</v>
      </c>
      <c r="B54" s="40" t="s">
        <v>25</v>
      </c>
      <c r="C54" s="40">
        <v>2.5</v>
      </c>
      <c r="D54" s="80" t="str">
        <f>CONCATENATE(B54," ",C54)</f>
        <v>CM 2.5</v>
      </c>
      <c r="E54" s="51"/>
      <c r="F54" s="40"/>
      <c r="G54" s="40"/>
      <c r="H54" s="40"/>
      <c r="Y54" s="91">
        <v>2</v>
      </c>
      <c r="Z54" s="39" t="s">
        <v>552</v>
      </c>
      <c r="AA54" s="39" t="s">
        <v>64</v>
      </c>
      <c r="AB54" s="39">
        <v>2.2999999999999998</v>
      </c>
      <c r="AC54" s="80" t="str">
        <f t="shared" si="1"/>
        <v>ESAF 2.3</v>
      </c>
      <c r="AD54" s="66" t="str">
        <f>IF(Tabla262[[#This Row],[Equivalent]]&gt;0, "YES", "NO")</f>
        <v>NO</v>
      </c>
      <c r="AE54" s="40">
        <f t="shared" si="2"/>
        <v>0</v>
      </c>
      <c r="AL54"/>
    </row>
    <row r="55" spans="1:38" ht="15.75" x14ac:dyDescent="0.25">
      <c r="A55" s="40">
        <v>2</v>
      </c>
      <c r="B55" s="40" t="s">
        <v>25</v>
      </c>
      <c r="C55" s="40">
        <v>2.5</v>
      </c>
      <c r="D55" s="80" t="str">
        <f>CONCATENATE(B55," ",C55)</f>
        <v>CM 2.5</v>
      </c>
      <c r="E55" s="51"/>
      <c r="F55" s="40"/>
      <c r="G55" s="40"/>
      <c r="H55" s="40"/>
      <c r="Y55" s="91">
        <v>3</v>
      </c>
      <c r="Z55" s="39" t="s">
        <v>552</v>
      </c>
      <c r="AA55" s="39" t="s">
        <v>64</v>
      </c>
      <c r="AB55" s="39">
        <v>3.1</v>
      </c>
      <c r="AC55" s="80" t="str">
        <f t="shared" si="1"/>
        <v>ESAF 3.1</v>
      </c>
      <c r="AD55" s="66" t="str">
        <f>IF(Tabla262[[#This Row],[Equivalent]]&gt;0, "YES", "NO")</f>
        <v>NO</v>
      </c>
      <c r="AE55" s="40">
        <f t="shared" si="2"/>
        <v>0</v>
      </c>
      <c r="AL55"/>
    </row>
    <row r="56" spans="1:38" ht="15.75" x14ac:dyDescent="0.25">
      <c r="A56" s="40">
        <v>2</v>
      </c>
      <c r="B56" s="40" t="s">
        <v>25</v>
      </c>
      <c r="C56" s="40">
        <v>2.6</v>
      </c>
      <c r="D56" s="80" t="str">
        <f>CONCATENATE(B56," ",C56)</f>
        <v>CM 2.6</v>
      </c>
      <c r="E56" s="51"/>
      <c r="F56" s="40"/>
      <c r="G56" s="40"/>
      <c r="H56" s="40"/>
      <c r="Y56" s="91">
        <v>3</v>
      </c>
      <c r="Z56" s="39" t="s">
        <v>552</v>
      </c>
      <c r="AA56" s="39" t="s">
        <v>64</v>
      </c>
      <c r="AB56" s="39">
        <v>3.2</v>
      </c>
      <c r="AC56" s="80" t="str">
        <f t="shared" si="1"/>
        <v>ESAF 3.2</v>
      </c>
      <c r="AD56" s="66" t="str">
        <f>IF(Tabla262[[#This Row],[Equivalent]]&gt;0, "YES", "NO")</f>
        <v>NO</v>
      </c>
      <c r="AE56" s="40">
        <f t="shared" si="2"/>
        <v>0</v>
      </c>
      <c r="AL56"/>
    </row>
    <row r="57" spans="1:38" ht="15.75" x14ac:dyDescent="0.25">
      <c r="A57" s="40">
        <v>2</v>
      </c>
      <c r="B57" s="40" t="s">
        <v>25</v>
      </c>
      <c r="C57" s="40">
        <v>2.6</v>
      </c>
      <c r="D57" s="80" t="str">
        <f>CONCATENATE(B57," ",C57)</f>
        <v>CM 2.6</v>
      </c>
      <c r="E57" s="51"/>
      <c r="F57" s="40"/>
      <c r="G57" s="40"/>
      <c r="H57" s="40"/>
      <c r="Y57" s="91">
        <v>3</v>
      </c>
      <c r="Z57" s="39" t="s">
        <v>552</v>
      </c>
      <c r="AA57" s="39" t="s">
        <v>64</v>
      </c>
      <c r="AB57" s="39">
        <v>3.3</v>
      </c>
      <c r="AC57" s="80" t="str">
        <f t="shared" si="1"/>
        <v>ESAF 3.3</v>
      </c>
      <c r="AD57" s="66" t="str">
        <f>IF(Tabla262[[#This Row],[Equivalent]]&gt;0, "YES", "NO")</f>
        <v>NO</v>
      </c>
      <c r="AE57" s="40">
        <f t="shared" si="2"/>
        <v>0</v>
      </c>
      <c r="AL57"/>
    </row>
    <row r="58" spans="1:38" ht="15.75" x14ac:dyDescent="0.25">
      <c r="A58" s="40">
        <v>2</v>
      </c>
      <c r="B58" s="40" t="s">
        <v>33</v>
      </c>
      <c r="C58" s="40">
        <v>2.2999999999999998</v>
      </c>
      <c r="D58" s="80" t="str">
        <f>CONCATENATE(B58," ",C58)</f>
        <v>CONT 2.3</v>
      </c>
      <c r="E58" s="51"/>
      <c r="F58" s="40"/>
      <c r="G58" s="40"/>
      <c r="H58" s="40"/>
      <c r="Y58" s="91">
        <v>1</v>
      </c>
      <c r="Z58" s="39" t="s">
        <v>553</v>
      </c>
      <c r="AA58" s="39" t="s">
        <v>73</v>
      </c>
      <c r="AB58" s="39">
        <v>1.1000000000000001</v>
      </c>
      <c r="AC58" s="80" t="str">
        <f t="shared" si="1"/>
        <v>ESEC 1.1</v>
      </c>
      <c r="AD58" s="66" t="str">
        <f>IF(Tabla262[[#This Row],[Equivalent]]&gt;0, "YES", "NO")</f>
        <v>YES</v>
      </c>
      <c r="AE58" s="40">
        <f t="shared" si="2"/>
        <v>2</v>
      </c>
      <c r="AL58"/>
    </row>
    <row r="59" spans="1:38" ht="15.75" x14ac:dyDescent="0.25">
      <c r="A59" s="40">
        <v>1</v>
      </c>
      <c r="B59" s="40" t="s">
        <v>55</v>
      </c>
      <c r="C59" s="40">
        <v>1.2</v>
      </c>
      <c r="D59" s="80" t="str">
        <f>CONCATENATE(B59," ",C59)</f>
        <v>DAR 1.2</v>
      </c>
      <c r="E59" s="51"/>
      <c r="F59" s="40"/>
      <c r="G59" s="40"/>
      <c r="H59" s="40"/>
      <c r="Y59" s="91">
        <v>1</v>
      </c>
      <c r="Z59" s="39" t="s">
        <v>553</v>
      </c>
      <c r="AA59" s="39" t="s">
        <v>73</v>
      </c>
      <c r="AB59" s="39">
        <v>1.2</v>
      </c>
      <c r="AC59" s="80" t="str">
        <f t="shared" si="1"/>
        <v>ESEC 1.2</v>
      </c>
      <c r="AD59" s="66" t="str">
        <f>IF(Tabla262[[#This Row],[Equivalent]]&gt;0, "YES", "NO")</f>
        <v>NO</v>
      </c>
      <c r="AE59" s="40">
        <f t="shared" si="2"/>
        <v>0</v>
      </c>
      <c r="AL59"/>
    </row>
    <row r="60" spans="1:38" ht="15.75" x14ac:dyDescent="0.25">
      <c r="A60" s="40">
        <v>3</v>
      </c>
      <c r="B60" s="40" t="s">
        <v>55</v>
      </c>
      <c r="C60" s="40">
        <v>3.1</v>
      </c>
      <c r="D60" s="80" t="str">
        <f>CONCATENATE(B60," ",C60)</f>
        <v>DAR 3.1</v>
      </c>
      <c r="E60" s="51"/>
      <c r="F60" s="40"/>
      <c r="G60" s="40"/>
      <c r="H60" s="40"/>
      <c r="Y60" s="91">
        <v>2</v>
      </c>
      <c r="Z60" s="39" t="s">
        <v>553</v>
      </c>
      <c r="AA60" s="39" t="s">
        <v>73</v>
      </c>
      <c r="AB60" s="39">
        <v>2.1</v>
      </c>
      <c r="AC60" s="80" t="str">
        <f t="shared" si="1"/>
        <v>ESEC 2.1</v>
      </c>
      <c r="AD60" s="66" t="str">
        <f>IF(Tabla262[[#This Row],[Equivalent]]&gt;0, "YES", "NO")</f>
        <v>NO</v>
      </c>
      <c r="AE60" s="40">
        <f t="shared" si="2"/>
        <v>0</v>
      </c>
      <c r="AL60"/>
    </row>
    <row r="61" spans="1:38" ht="15.75" x14ac:dyDescent="0.25">
      <c r="A61" s="40">
        <v>1</v>
      </c>
      <c r="B61" s="40" t="s">
        <v>40</v>
      </c>
      <c r="C61" s="40">
        <v>1.1000000000000001</v>
      </c>
      <c r="D61" s="80" t="str">
        <f>CONCATENATE(B61," ",C61)</f>
        <v>DM 1.1</v>
      </c>
      <c r="E61" s="51"/>
      <c r="F61" s="40"/>
      <c r="G61" s="40"/>
      <c r="H61" s="40"/>
      <c r="Y61" s="91">
        <v>2</v>
      </c>
      <c r="Z61" s="39" t="s">
        <v>553</v>
      </c>
      <c r="AA61" s="39" t="s">
        <v>73</v>
      </c>
      <c r="AB61" s="39">
        <v>2.2000000000000002</v>
      </c>
      <c r="AC61" s="80" t="str">
        <f t="shared" si="1"/>
        <v>ESEC 2.2</v>
      </c>
      <c r="AD61" s="66" t="str">
        <f>IF(Tabla262[[#This Row],[Equivalent]]&gt;0, "YES", "NO")</f>
        <v>NO</v>
      </c>
      <c r="AE61" s="40">
        <f t="shared" si="2"/>
        <v>0</v>
      </c>
      <c r="AL61"/>
    </row>
    <row r="62" spans="1:38" ht="15.75" x14ac:dyDescent="0.25">
      <c r="A62" s="40">
        <v>1</v>
      </c>
      <c r="B62" s="40" t="s">
        <v>40</v>
      </c>
      <c r="C62" s="40">
        <v>1.2</v>
      </c>
      <c r="D62" s="80" t="str">
        <f>CONCATENATE(B62," ",C62)</f>
        <v>DM 1.2</v>
      </c>
      <c r="E62" s="51"/>
      <c r="F62" s="40"/>
      <c r="G62" s="40"/>
      <c r="H62" s="40"/>
      <c r="Y62" s="91">
        <v>2</v>
      </c>
      <c r="Z62" s="39" t="s">
        <v>553</v>
      </c>
      <c r="AA62" s="39" t="s">
        <v>73</v>
      </c>
      <c r="AB62" s="39">
        <v>2.2999999999999998</v>
      </c>
      <c r="AC62" s="80" t="str">
        <f t="shared" si="1"/>
        <v>ESEC 2.3</v>
      </c>
      <c r="AD62" s="66" t="str">
        <f>IF(Tabla262[[#This Row],[Equivalent]]&gt;0, "YES", "NO")</f>
        <v>YES</v>
      </c>
      <c r="AE62" s="40">
        <f t="shared" si="2"/>
        <v>1</v>
      </c>
      <c r="AL62"/>
    </row>
    <row r="63" spans="1:38" ht="15.75" x14ac:dyDescent="0.25">
      <c r="A63" s="40">
        <v>1</v>
      </c>
      <c r="B63" s="40" t="s">
        <v>40</v>
      </c>
      <c r="C63" s="40">
        <v>1.2</v>
      </c>
      <c r="D63" s="80" t="str">
        <f>CONCATENATE(B63," ",C63)</f>
        <v>DM 1.2</v>
      </c>
      <c r="E63" s="51"/>
      <c r="F63" s="40"/>
      <c r="G63" s="40"/>
      <c r="H63" s="40"/>
      <c r="Y63" s="91">
        <v>2</v>
      </c>
      <c r="Z63" s="39" t="s">
        <v>553</v>
      </c>
      <c r="AA63" s="39" t="s">
        <v>73</v>
      </c>
      <c r="AB63" s="39">
        <v>2.4</v>
      </c>
      <c r="AC63" s="80" t="str">
        <f t="shared" si="1"/>
        <v>ESEC 2.4</v>
      </c>
      <c r="AD63" s="66" t="str">
        <f>IF(Tabla262[[#This Row],[Equivalent]]&gt;0, "YES", "NO")</f>
        <v>YES</v>
      </c>
      <c r="AE63" s="40">
        <f t="shared" si="2"/>
        <v>1</v>
      </c>
      <c r="AL63"/>
    </row>
    <row r="64" spans="1:38" ht="15.75" x14ac:dyDescent="0.25">
      <c r="A64" s="40">
        <v>2</v>
      </c>
      <c r="B64" s="40" t="s">
        <v>40</v>
      </c>
      <c r="C64" s="40">
        <v>2.1</v>
      </c>
      <c r="D64" s="80" t="str">
        <f>CONCATENATE(B64," ",C64)</f>
        <v>DM 2.1</v>
      </c>
      <c r="E64" s="51"/>
      <c r="F64" s="40"/>
      <c r="G64" s="40"/>
      <c r="H64" s="40"/>
      <c r="Y64" s="91">
        <v>3</v>
      </c>
      <c r="Z64" s="39" t="s">
        <v>553</v>
      </c>
      <c r="AA64" s="39" t="s">
        <v>73</v>
      </c>
      <c r="AB64" s="39">
        <v>3.1</v>
      </c>
      <c r="AC64" s="80" t="str">
        <f t="shared" si="1"/>
        <v>ESEC 3.1</v>
      </c>
      <c r="AD64" s="66" t="str">
        <f>IF(Tabla262[[#This Row],[Equivalent]]&gt;0, "YES", "NO")</f>
        <v>NO</v>
      </c>
      <c r="AE64" s="40">
        <f t="shared" si="2"/>
        <v>0</v>
      </c>
      <c r="AL64"/>
    </row>
    <row r="65" spans="1:38" ht="15.75" x14ac:dyDescent="0.25">
      <c r="A65" s="40">
        <v>2</v>
      </c>
      <c r="B65" s="40" t="s">
        <v>40</v>
      </c>
      <c r="C65" s="40">
        <v>2.1</v>
      </c>
      <c r="D65" s="80" t="str">
        <f>CONCATENATE(B65," ",C65)</f>
        <v>DM 2.1</v>
      </c>
      <c r="E65" s="51"/>
      <c r="F65" s="40"/>
      <c r="G65" s="40"/>
      <c r="H65" s="40"/>
      <c r="Y65" s="91">
        <v>3</v>
      </c>
      <c r="Z65" s="39" t="s">
        <v>553</v>
      </c>
      <c r="AA65" s="39" t="s">
        <v>73</v>
      </c>
      <c r="AB65" s="39">
        <v>3.2</v>
      </c>
      <c r="AC65" s="80" t="str">
        <f t="shared" si="1"/>
        <v>ESEC 3.2</v>
      </c>
      <c r="AD65" s="66" t="str">
        <f>IF(Tabla262[[#This Row],[Equivalent]]&gt;0, "YES", "NO")</f>
        <v>YES</v>
      </c>
      <c r="AE65" s="40">
        <f t="shared" si="2"/>
        <v>2</v>
      </c>
      <c r="AL65"/>
    </row>
    <row r="66" spans="1:38" ht="15.75" x14ac:dyDescent="0.25">
      <c r="A66" s="40">
        <v>2</v>
      </c>
      <c r="B66" s="40" t="s">
        <v>40</v>
      </c>
      <c r="C66" s="40">
        <v>2.1</v>
      </c>
      <c r="D66" s="80" t="str">
        <f>CONCATENATE(B66," ",C66)</f>
        <v>DM 2.1</v>
      </c>
      <c r="E66" s="51"/>
      <c r="F66" s="40"/>
      <c r="G66" s="40"/>
      <c r="H66" s="40"/>
      <c r="Y66" s="91">
        <v>3</v>
      </c>
      <c r="Z66" s="39" t="s">
        <v>553</v>
      </c>
      <c r="AA66" s="39" t="s">
        <v>73</v>
      </c>
      <c r="AB66" s="39">
        <v>3.3</v>
      </c>
      <c r="AC66" s="80" t="str">
        <f t="shared" si="1"/>
        <v>ESEC 3.3</v>
      </c>
      <c r="AD66" s="66" t="str">
        <f>IF(Tabla262[[#This Row],[Equivalent]]&gt;0, "YES", "NO")</f>
        <v>NO</v>
      </c>
      <c r="AE66" s="40">
        <f t="shared" si="2"/>
        <v>0</v>
      </c>
      <c r="AL66"/>
    </row>
    <row r="67" spans="1:38" ht="15.75" x14ac:dyDescent="0.25">
      <c r="A67" s="40">
        <v>2</v>
      </c>
      <c r="B67" s="40" t="s">
        <v>40</v>
      </c>
      <c r="C67" s="40">
        <v>2.1</v>
      </c>
      <c r="D67" s="80" t="str">
        <f>CONCATENATE(B67," ",C67)</f>
        <v>DM 2.1</v>
      </c>
      <c r="E67" s="51"/>
      <c r="F67" s="40"/>
      <c r="G67" s="40"/>
      <c r="H67" s="40"/>
      <c r="Y67" s="91">
        <v>1</v>
      </c>
      <c r="Z67" s="39" t="s">
        <v>549</v>
      </c>
      <c r="AA67" s="39" t="s">
        <v>90</v>
      </c>
      <c r="AB67" s="39">
        <v>1.1000000000000001</v>
      </c>
      <c r="AC67" s="80" t="str">
        <f t="shared" si="1"/>
        <v>EST 1.1</v>
      </c>
      <c r="AD67" s="66" t="str">
        <f>IF(Tabla262[[#This Row],[Equivalent]]&gt;0, "YES", "NO")</f>
        <v>NO</v>
      </c>
      <c r="AE67" s="40">
        <f t="shared" si="2"/>
        <v>0</v>
      </c>
      <c r="AL67"/>
    </row>
    <row r="68" spans="1:38" ht="15.75" x14ac:dyDescent="0.25">
      <c r="A68" s="40">
        <v>3</v>
      </c>
      <c r="B68" s="40" t="s">
        <v>40</v>
      </c>
      <c r="C68" s="40">
        <v>3.1</v>
      </c>
      <c r="D68" s="80" t="str">
        <f>CONCATENATE(B68," ",C68)</f>
        <v>DM 3.1</v>
      </c>
      <c r="E68" s="51"/>
      <c r="F68" s="40"/>
      <c r="G68" s="40"/>
      <c r="H68" s="40"/>
      <c r="Y68" s="91">
        <v>2</v>
      </c>
      <c r="Z68" s="39" t="s">
        <v>549</v>
      </c>
      <c r="AA68" s="39" t="s">
        <v>90</v>
      </c>
      <c r="AB68" s="39">
        <v>2.1</v>
      </c>
      <c r="AC68" s="80" t="str">
        <f t="shared" ref="AC68:AC131" si="9">CONCATENATE(AA68," ",AB68)</f>
        <v>EST 2.1</v>
      </c>
      <c r="AD68" s="66" t="str">
        <f>IF(Tabla262[[#This Row],[Equivalent]]&gt;0, "YES", "NO")</f>
        <v>NO</v>
      </c>
      <c r="AE68" s="40">
        <f t="shared" ref="AE68:AE131" si="10">COUNTIFS($D$3:$D$441,$AC68,$E$3:$E$441,$J$3)</f>
        <v>0</v>
      </c>
      <c r="AL68"/>
    </row>
    <row r="69" spans="1:38" ht="15.75" x14ac:dyDescent="0.25">
      <c r="A69" s="40">
        <v>3</v>
      </c>
      <c r="B69" s="40" t="s">
        <v>40</v>
      </c>
      <c r="C69" s="40">
        <v>3.1</v>
      </c>
      <c r="D69" s="80" t="str">
        <f>CONCATENATE(B69," ",C69)</f>
        <v>DM 3.1</v>
      </c>
      <c r="E69" s="51"/>
      <c r="F69" s="40"/>
      <c r="G69" s="40"/>
      <c r="H69" s="40"/>
      <c r="Y69" s="91">
        <v>2</v>
      </c>
      <c r="Z69" s="39" t="s">
        <v>549</v>
      </c>
      <c r="AA69" s="39" t="s">
        <v>90</v>
      </c>
      <c r="AB69" s="39">
        <v>2.2000000000000002</v>
      </c>
      <c r="AC69" s="80" t="str">
        <f t="shared" si="9"/>
        <v>EST 2.2</v>
      </c>
      <c r="AD69" s="66" t="str">
        <f>IF(Tabla262[[#This Row],[Equivalent]]&gt;0, "YES", "NO")</f>
        <v>NO</v>
      </c>
      <c r="AE69" s="40">
        <f t="shared" si="10"/>
        <v>0</v>
      </c>
      <c r="AL69"/>
    </row>
    <row r="70" spans="1:38" ht="15.75" x14ac:dyDescent="0.25">
      <c r="A70" s="40">
        <v>3</v>
      </c>
      <c r="B70" s="40" t="s">
        <v>40</v>
      </c>
      <c r="C70" s="40">
        <v>3.1</v>
      </c>
      <c r="D70" s="80" t="str">
        <f>CONCATENATE(B70," ",C70)</f>
        <v>DM 3.1</v>
      </c>
      <c r="E70" s="51"/>
      <c r="F70" s="40"/>
      <c r="G70" s="40"/>
      <c r="H70" s="40"/>
      <c r="Y70" s="91">
        <v>2</v>
      </c>
      <c r="Z70" s="39" t="s">
        <v>549</v>
      </c>
      <c r="AA70" s="39" t="s">
        <v>90</v>
      </c>
      <c r="AB70" s="39">
        <v>2.2999999999999998</v>
      </c>
      <c r="AC70" s="80" t="str">
        <f t="shared" si="9"/>
        <v>EST 2.3</v>
      </c>
      <c r="AD70" s="66" t="str">
        <f>IF(Tabla262[[#This Row],[Equivalent]]&gt;0, "YES", "NO")</f>
        <v>NO</v>
      </c>
      <c r="AE70" s="40">
        <f t="shared" si="10"/>
        <v>0</v>
      </c>
      <c r="AL70"/>
    </row>
    <row r="71" spans="1:38" ht="15.75" x14ac:dyDescent="0.25">
      <c r="A71" s="40">
        <v>1</v>
      </c>
      <c r="B71" s="40" t="s">
        <v>73</v>
      </c>
      <c r="C71" s="40">
        <v>1.2</v>
      </c>
      <c r="D71" s="80" t="str">
        <f>CONCATENATE(B71," ",C71)</f>
        <v>ESEC 1.2</v>
      </c>
      <c r="E71" s="51"/>
      <c r="F71" s="40"/>
      <c r="G71" s="40"/>
      <c r="H71" s="40"/>
      <c r="Y71" s="91">
        <v>3</v>
      </c>
      <c r="Z71" s="39" t="s">
        <v>549</v>
      </c>
      <c r="AA71" s="39" t="s">
        <v>90</v>
      </c>
      <c r="AB71" s="39">
        <v>3.1</v>
      </c>
      <c r="AC71" s="80" t="str">
        <f t="shared" si="9"/>
        <v>EST 3.1</v>
      </c>
      <c r="AD71" s="66" t="str">
        <f>IF(Tabla262[[#This Row],[Equivalent]]&gt;0, "YES", "NO")</f>
        <v>NO</v>
      </c>
      <c r="AE71" s="40">
        <f t="shared" si="10"/>
        <v>0</v>
      </c>
      <c r="AL71"/>
    </row>
    <row r="72" spans="1:38" ht="15.75" x14ac:dyDescent="0.25">
      <c r="A72" s="40">
        <v>2</v>
      </c>
      <c r="B72" s="40" t="s">
        <v>73</v>
      </c>
      <c r="C72" s="40">
        <v>2.1</v>
      </c>
      <c r="D72" s="80" t="str">
        <f>CONCATENATE(B72," ",C72)</f>
        <v>ESEC 2.1</v>
      </c>
      <c r="E72" s="51"/>
      <c r="F72" s="40"/>
      <c r="G72" s="40"/>
      <c r="H72" s="40"/>
      <c r="Y72" s="91">
        <v>3</v>
      </c>
      <c r="Z72" s="39" t="s">
        <v>549</v>
      </c>
      <c r="AA72" s="39" t="s">
        <v>90</v>
      </c>
      <c r="AB72" s="39">
        <v>3.2</v>
      </c>
      <c r="AC72" s="80" t="str">
        <f t="shared" si="9"/>
        <v>EST 3.2</v>
      </c>
      <c r="AD72" s="66" t="str">
        <f>IF(Tabla262[[#This Row],[Equivalent]]&gt;0, "YES", "NO")</f>
        <v>NO</v>
      </c>
      <c r="AE72" s="40">
        <f t="shared" si="10"/>
        <v>0</v>
      </c>
      <c r="AL72"/>
    </row>
    <row r="73" spans="1:38" ht="15.75" x14ac:dyDescent="0.25">
      <c r="A73" s="40">
        <v>2</v>
      </c>
      <c r="B73" s="40" t="s">
        <v>73</v>
      </c>
      <c r="C73" s="40">
        <v>2.1</v>
      </c>
      <c r="D73" s="80" t="str">
        <f>CONCATENATE(B73," ",C73)</f>
        <v>ESEC 2.1</v>
      </c>
      <c r="E73" s="51"/>
      <c r="F73" s="40"/>
      <c r="G73" s="40"/>
      <c r="H73" s="40"/>
      <c r="Y73" s="91">
        <v>1</v>
      </c>
      <c r="Z73" s="39" t="s">
        <v>554</v>
      </c>
      <c r="AA73" s="39" t="s">
        <v>83</v>
      </c>
      <c r="AB73" s="39">
        <v>1.1000000000000001</v>
      </c>
      <c r="AC73" s="80" t="str">
        <f t="shared" si="9"/>
        <v>EVW 1.1</v>
      </c>
      <c r="AD73" s="66" t="str">
        <f>IF(Tabla262[[#This Row],[Equivalent]]&gt;0, "YES", "NO")</f>
        <v>NO</v>
      </c>
      <c r="AE73" s="40">
        <f t="shared" si="10"/>
        <v>0</v>
      </c>
      <c r="AL73"/>
    </row>
    <row r="74" spans="1:38" ht="15.75" x14ac:dyDescent="0.25">
      <c r="A74" s="40">
        <v>2</v>
      </c>
      <c r="B74" s="40" t="s">
        <v>73</v>
      </c>
      <c r="C74" s="40">
        <v>2.1</v>
      </c>
      <c r="D74" s="80" t="str">
        <f>CONCATENATE(B74," ",C74)</f>
        <v>ESEC 2.1</v>
      </c>
      <c r="E74" s="51"/>
      <c r="F74" s="40"/>
      <c r="G74" s="40"/>
      <c r="H74" s="40"/>
      <c r="Y74" s="91">
        <v>1</v>
      </c>
      <c r="Z74" s="39" t="s">
        <v>554</v>
      </c>
      <c r="AA74" s="39" t="s">
        <v>83</v>
      </c>
      <c r="AB74" s="39">
        <v>1.2</v>
      </c>
      <c r="AC74" s="80" t="str">
        <f t="shared" si="9"/>
        <v>EVW 1.2</v>
      </c>
      <c r="AD74" s="66" t="str">
        <f>IF(Tabla262[[#This Row],[Equivalent]]&gt;0, "YES", "NO")</f>
        <v>NO</v>
      </c>
      <c r="AE74" s="40">
        <f t="shared" si="10"/>
        <v>0</v>
      </c>
      <c r="AL74"/>
    </row>
    <row r="75" spans="1:38" ht="15.75" x14ac:dyDescent="0.25">
      <c r="A75" s="40">
        <v>2</v>
      </c>
      <c r="B75" s="40" t="s">
        <v>73</v>
      </c>
      <c r="C75" s="40">
        <v>2.2000000000000002</v>
      </c>
      <c r="D75" s="80" t="str">
        <f>CONCATENATE(B75," ",C75)</f>
        <v>ESEC 2.2</v>
      </c>
      <c r="E75" s="51"/>
      <c r="F75" s="40"/>
      <c r="G75" s="40"/>
      <c r="H75" s="40"/>
      <c r="Y75" s="91">
        <v>2</v>
      </c>
      <c r="Z75" s="39" t="s">
        <v>554</v>
      </c>
      <c r="AA75" s="39" t="s">
        <v>83</v>
      </c>
      <c r="AB75" s="39">
        <v>2.1</v>
      </c>
      <c r="AC75" s="80" t="str">
        <f t="shared" si="9"/>
        <v>EVW 2.1</v>
      </c>
      <c r="AD75" s="66" t="str">
        <f>IF(Tabla262[[#This Row],[Equivalent]]&gt;0, "YES", "NO")</f>
        <v>NO</v>
      </c>
      <c r="AE75" s="40">
        <f t="shared" si="10"/>
        <v>0</v>
      </c>
      <c r="AL75"/>
    </row>
    <row r="76" spans="1:38" ht="15.75" x14ac:dyDescent="0.25">
      <c r="A76" s="40">
        <v>2</v>
      </c>
      <c r="B76" s="40" t="s">
        <v>73</v>
      </c>
      <c r="C76" s="40">
        <v>2.2999999999999998</v>
      </c>
      <c r="D76" s="80" t="str">
        <f>CONCATENATE(B76," ",C76)</f>
        <v>ESEC 2.3</v>
      </c>
      <c r="E76" s="51"/>
      <c r="F76" s="40"/>
      <c r="G76" s="40"/>
      <c r="H76" s="40"/>
      <c r="Y76" s="91">
        <v>2</v>
      </c>
      <c r="Z76" s="39" t="s">
        <v>554</v>
      </c>
      <c r="AA76" s="39" t="s">
        <v>83</v>
      </c>
      <c r="AB76" s="39">
        <v>2.2000000000000002</v>
      </c>
      <c r="AC76" s="80" t="str">
        <f t="shared" si="9"/>
        <v>EVW 2.2</v>
      </c>
      <c r="AD76" s="66" t="str">
        <f>IF(Tabla262[[#This Row],[Equivalent]]&gt;0, "YES", "NO")</f>
        <v>NO</v>
      </c>
      <c r="AE76" s="40">
        <f t="shared" si="10"/>
        <v>0</v>
      </c>
      <c r="AL76"/>
    </row>
    <row r="77" spans="1:38" ht="18" customHeight="1" x14ac:dyDescent="0.25">
      <c r="A77" s="40">
        <v>2</v>
      </c>
      <c r="B77" s="40" t="s">
        <v>73</v>
      </c>
      <c r="C77" s="40">
        <v>2.4</v>
      </c>
      <c r="D77" s="80" t="str">
        <f>CONCATENATE(B77," ",C77)</f>
        <v>ESEC 2.4</v>
      </c>
      <c r="E77" s="51"/>
      <c r="F77" s="40"/>
      <c r="G77" s="40"/>
      <c r="H77" s="40"/>
      <c r="Y77" s="91">
        <v>3</v>
      </c>
      <c r="Z77" s="39" t="s">
        <v>554</v>
      </c>
      <c r="AA77" s="39" t="s">
        <v>83</v>
      </c>
      <c r="AB77" s="39">
        <v>3.1</v>
      </c>
      <c r="AC77" s="80" t="str">
        <f t="shared" si="9"/>
        <v>EVW 3.1</v>
      </c>
      <c r="AD77" s="66" t="str">
        <f>IF(Tabla262[[#This Row],[Equivalent]]&gt;0, "YES", "NO")</f>
        <v>NO</v>
      </c>
      <c r="AE77" s="40">
        <f t="shared" si="10"/>
        <v>0</v>
      </c>
      <c r="AL77"/>
    </row>
    <row r="78" spans="1:38" ht="15.75" x14ac:dyDescent="0.25">
      <c r="A78" s="40">
        <v>3</v>
      </c>
      <c r="B78" s="40" t="s">
        <v>73</v>
      </c>
      <c r="C78" s="40">
        <v>2.4</v>
      </c>
      <c r="D78" s="80" t="str">
        <f>CONCATENATE(B78," ",C78)</f>
        <v>ESEC 2.4</v>
      </c>
      <c r="E78" s="51"/>
      <c r="F78" s="40"/>
      <c r="G78" s="40"/>
      <c r="H78" s="40"/>
      <c r="Y78" s="91">
        <v>3</v>
      </c>
      <c r="Z78" s="39" t="s">
        <v>554</v>
      </c>
      <c r="AA78" s="39" t="s">
        <v>83</v>
      </c>
      <c r="AB78" s="39">
        <v>3.2</v>
      </c>
      <c r="AC78" s="80" t="str">
        <f t="shared" si="9"/>
        <v>EVW 3.2</v>
      </c>
      <c r="AD78" s="66" t="str">
        <f>IF(Tabla262[[#This Row],[Equivalent]]&gt;0, "YES", "NO")</f>
        <v>NO</v>
      </c>
      <c r="AE78" s="40">
        <f t="shared" si="10"/>
        <v>0</v>
      </c>
      <c r="AL78"/>
    </row>
    <row r="79" spans="1:38" ht="15.75" x14ac:dyDescent="0.25">
      <c r="A79" s="40">
        <v>3</v>
      </c>
      <c r="B79" s="40" t="s">
        <v>73</v>
      </c>
      <c r="C79" s="40">
        <v>2.4</v>
      </c>
      <c r="D79" s="80" t="str">
        <f>CONCATENATE(B79," ",C79)</f>
        <v>ESEC 2.4</v>
      </c>
      <c r="E79" s="51"/>
      <c r="F79" s="40"/>
      <c r="G79" s="40"/>
      <c r="H79" s="40"/>
      <c r="Y79" s="91">
        <v>1</v>
      </c>
      <c r="Z79" s="39" t="s">
        <v>549</v>
      </c>
      <c r="AA79" s="39" t="s">
        <v>97</v>
      </c>
      <c r="AB79" s="39">
        <v>1.1000000000000001</v>
      </c>
      <c r="AC79" s="80" t="str">
        <f t="shared" si="9"/>
        <v>GOV 1.1</v>
      </c>
      <c r="AD79" s="66" t="str">
        <f>IF(Tabla262[[#This Row],[Equivalent]]&gt;0, "YES", "NO")</f>
        <v>NO</v>
      </c>
      <c r="AE79" s="40">
        <f t="shared" si="10"/>
        <v>0</v>
      </c>
      <c r="AL79"/>
    </row>
    <row r="80" spans="1:38" ht="15.75" x14ac:dyDescent="0.25">
      <c r="A80" s="40">
        <v>3</v>
      </c>
      <c r="B80" s="40" t="s">
        <v>73</v>
      </c>
      <c r="C80" s="40">
        <v>3.1</v>
      </c>
      <c r="D80" s="80" t="str">
        <f>CONCATENATE(B80," ",C80)</f>
        <v>ESEC 3.1</v>
      </c>
      <c r="E80" s="51"/>
      <c r="F80" s="40"/>
      <c r="G80" s="40"/>
      <c r="H80" s="40"/>
      <c r="Y80" s="91">
        <v>2</v>
      </c>
      <c r="Z80" s="39" t="s">
        <v>549</v>
      </c>
      <c r="AA80" s="39" t="s">
        <v>97</v>
      </c>
      <c r="AB80" s="39">
        <v>2.1</v>
      </c>
      <c r="AC80" s="80" t="str">
        <f t="shared" si="9"/>
        <v>GOV 2.1</v>
      </c>
      <c r="AD80" s="66" t="str">
        <f>IF(Tabla262[[#This Row],[Equivalent]]&gt;0, "YES", "NO")</f>
        <v>NO</v>
      </c>
      <c r="AE80" s="40">
        <f t="shared" si="10"/>
        <v>0</v>
      </c>
      <c r="AL80"/>
    </row>
    <row r="81" spans="1:38" ht="15.75" x14ac:dyDescent="0.25">
      <c r="A81" s="40">
        <v>3</v>
      </c>
      <c r="B81" s="40" t="s">
        <v>73</v>
      </c>
      <c r="C81" s="40">
        <v>3.1</v>
      </c>
      <c r="D81" s="80" t="str">
        <f>CONCATENATE(B81," ",C81)</f>
        <v>ESEC 3.1</v>
      </c>
      <c r="E81" s="51"/>
      <c r="F81" s="40"/>
      <c r="G81" s="40"/>
      <c r="H81" s="40"/>
      <c r="Y81" s="91">
        <v>2</v>
      </c>
      <c r="Z81" s="39" t="s">
        <v>549</v>
      </c>
      <c r="AA81" s="39" t="s">
        <v>97</v>
      </c>
      <c r="AB81" s="39">
        <v>2.2000000000000002</v>
      </c>
      <c r="AC81" s="80" t="str">
        <f t="shared" si="9"/>
        <v>GOV 2.2</v>
      </c>
      <c r="AD81" s="66" t="str">
        <f>IF(Tabla262[[#This Row],[Equivalent]]&gt;0, "YES", "NO")</f>
        <v>NO</v>
      </c>
      <c r="AE81" s="40">
        <f t="shared" si="10"/>
        <v>0</v>
      </c>
      <c r="AL81"/>
    </row>
    <row r="82" spans="1:38" ht="15.75" x14ac:dyDescent="0.25">
      <c r="A82" s="40">
        <v>3</v>
      </c>
      <c r="B82" s="40" t="s">
        <v>73</v>
      </c>
      <c r="C82" s="40">
        <v>3.1</v>
      </c>
      <c r="D82" s="80" t="str">
        <f>CONCATENATE(B82," ",C82)</f>
        <v>ESEC 3.1</v>
      </c>
      <c r="E82" s="51"/>
      <c r="F82" s="40"/>
      <c r="G82" s="40"/>
      <c r="H82" s="40"/>
      <c r="Y82" s="91">
        <v>2</v>
      </c>
      <c r="Z82" s="39" t="s">
        <v>549</v>
      </c>
      <c r="AA82" s="39" t="s">
        <v>97</v>
      </c>
      <c r="AB82" s="39">
        <v>2.2999999999999998</v>
      </c>
      <c r="AC82" s="80" t="str">
        <f t="shared" si="9"/>
        <v>GOV 2.3</v>
      </c>
      <c r="AD82" s="66" t="str">
        <f>IF(Tabla262[[#This Row],[Equivalent]]&gt;0, "YES", "NO")</f>
        <v>NO</v>
      </c>
      <c r="AE82" s="40">
        <f t="shared" si="10"/>
        <v>0</v>
      </c>
      <c r="AL82"/>
    </row>
    <row r="83" spans="1:38" ht="15.75" x14ac:dyDescent="0.25">
      <c r="A83" s="40">
        <v>3</v>
      </c>
      <c r="B83" s="40" t="s">
        <v>73</v>
      </c>
      <c r="C83" s="40">
        <v>3.1</v>
      </c>
      <c r="D83" s="80" t="str">
        <f>CONCATENATE(B83," ",C83)</f>
        <v>ESEC 3.1</v>
      </c>
      <c r="E83" s="51"/>
      <c r="F83" s="40"/>
      <c r="G83" s="40"/>
      <c r="H83" s="40"/>
      <c r="Y83" s="91">
        <v>2</v>
      </c>
      <c r="Z83" s="39" t="s">
        <v>549</v>
      </c>
      <c r="AA83" s="39" t="s">
        <v>97</v>
      </c>
      <c r="AB83" s="39">
        <v>2.4</v>
      </c>
      <c r="AC83" s="80" t="str">
        <f t="shared" si="9"/>
        <v>GOV 2.4</v>
      </c>
      <c r="AD83" s="66" t="str">
        <f>IF(Tabla262[[#This Row],[Equivalent]]&gt;0, "YES", "NO")</f>
        <v>NO</v>
      </c>
      <c r="AE83" s="40">
        <f t="shared" si="10"/>
        <v>0</v>
      </c>
      <c r="AL83"/>
    </row>
    <row r="84" spans="1:38" ht="15.75" x14ac:dyDescent="0.25">
      <c r="A84" s="40">
        <v>3</v>
      </c>
      <c r="B84" s="40" t="s">
        <v>73</v>
      </c>
      <c r="C84" s="40">
        <v>3.1</v>
      </c>
      <c r="D84" s="80" t="str">
        <f>CONCATENATE(B84," ",C84)</f>
        <v>ESEC 3.1</v>
      </c>
      <c r="E84" s="51"/>
      <c r="F84" s="40"/>
      <c r="G84" s="40"/>
      <c r="H84" s="40"/>
      <c r="Y84" s="91">
        <v>3</v>
      </c>
      <c r="Z84" s="39" t="s">
        <v>549</v>
      </c>
      <c r="AA84" s="39" t="s">
        <v>97</v>
      </c>
      <c r="AB84" s="39">
        <v>3.1</v>
      </c>
      <c r="AC84" s="80" t="str">
        <f t="shared" si="9"/>
        <v>GOV 3.1</v>
      </c>
      <c r="AD84" s="66" t="str">
        <f>IF(Tabla262[[#This Row],[Equivalent]]&gt;0, "YES", "NO")</f>
        <v>NO</v>
      </c>
      <c r="AE84" s="40">
        <f t="shared" si="10"/>
        <v>0</v>
      </c>
      <c r="AL84"/>
    </row>
    <row r="85" spans="1:38" ht="15.75" x14ac:dyDescent="0.25">
      <c r="A85" s="39">
        <v>3</v>
      </c>
      <c r="B85" s="39" t="s">
        <v>73</v>
      </c>
      <c r="C85" s="39">
        <v>3.1</v>
      </c>
      <c r="D85" s="80" t="str">
        <f>CONCATENATE(B85," ",C85)</f>
        <v>ESEC 3.1</v>
      </c>
      <c r="E85" s="51"/>
      <c r="F85" s="40"/>
      <c r="G85" s="40"/>
      <c r="H85" s="40"/>
      <c r="Y85" s="91">
        <v>3</v>
      </c>
      <c r="Z85" s="39" t="s">
        <v>549</v>
      </c>
      <c r="AA85" s="39" t="s">
        <v>97</v>
      </c>
      <c r="AB85" s="39">
        <v>3.2</v>
      </c>
      <c r="AC85" s="80" t="str">
        <f t="shared" si="9"/>
        <v>GOV 3.2</v>
      </c>
      <c r="AD85" s="66" t="str">
        <f>IF(Tabla262[[#This Row],[Equivalent]]&gt;0, "YES", "NO")</f>
        <v>NO</v>
      </c>
      <c r="AE85" s="40">
        <f t="shared" si="10"/>
        <v>0</v>
      </c>
      <c r="AL85"/>
    </row>
    <row r="86" spans="1:38" ht="15.75" x14ac:dyDescent="0.25">
      <c r="A86" s="40">
        <v>3</v>
      </c>
      <c r="B86" s="40" t="s">
        <v>73</v>
      </c>
      <c r="C86" s="40">
        <v>3.1</v>
      </c>
      <c r="D86" s="80" t="str">
        <f>CONCATENATE(B86," ",C86)</f>
        <v>ESEC 3.1</v>
      </c>
      <c r="E86" s="51"/>
      <c r="F86" s="40"/>
      <c r="G86" s="40"/>
      <c r="H86" s="40"/>
      <c r="Y86" s="91">
        <v>4</v>
      </c>
      <c r="Z86" s="39" t="s">
        <v>549</v>
      </c>
      <c r="AA86" s="39" t="s">
        <v>97</v>
      </c>
      <c r="AB86" s="39">
        <v>4.0999999999999996</v>
      </c>
      <c r="AC86" s="80" t="str">
        <f t="shared" si="9"/>
        <v>GOV 4.1</v>
      </c>
      <c r="AD86" s="66" t="str">
        <f>IF(Tabla262[[#This Row],[Equivalent]]&gt;0, "YES", "NO")</f>
        <v>NO</v>
      </c>
      <c r="AE86" s="40">
        <f t="shared" si="10"/>
        <v>0</v>
      </c>
      <c r="AL86"/>
    </row>
    <row r="87" spans="1:38" ht="15.75" x14ac:dyDescent="0.25">
      <c r="A87" s="40">
        <v>3</v>
      </c>
      <c r="B87" s="40" t="s">
        <v>73</v>
      </c>
      <c r="C87" s="40">
        <v>3.1</v>
      </c>
      <c r="D87" s="80" t="str">
        <f>CONCATENATE(B87," ",C87)</f>
        <v>ESEC 3.1</v>
      </c>
      <c r="E87" s="51"/>
      <c r="F87" s="40"/>
      <c r="G87" s="40"/>
      <c r="H87" s="40"/>
      <c r="Y87" s="91">
        <v>1</v>
      </c>
      <c r="Z87" s="39" t="s">
        <v>549</v>
      </c>
      <c r="AA87" s="39" t="s">
        <v>106</v>
      </c>
      <c r="AB87" s="39">
        <v>1.1000000000000001</v>
      </c>
      <c r="AC87" s="80" t="str">
        <f t="shared" si="9"/>
        <v>II 1.1</v>
      </c>
      <c r="AD87" s="66" t="str">
        <f>IF(Tabla262[[#This Row],[Equivalent]]&gt;0, "YES", "NO")</f>
        <v>NO</v>
      </c>
      <c r="AE87" s="40">
        <f t="shared" si="10"/>
        <v>0</v>
      </c>
      <c r="AL87"/>
    </row>
    <row r="88" spans="1:38" ht="15.75" x14ac:dyDescent="0.25">
      <c r="A88" s="39">
        <v>3</v>
      </c>
      <c r="B88" s="39" t="s">
        <v>73</v>
      </c>
      <c r="C88" s="39">
        <v>3.1</v>
      </c>
      <c r="D88" s="80" t="str">
        <f>CONCATENATE(B88," ",C88)</f>
        <v>ESEC 3.1</v>
      </c>
      <c r="E88" s="51"/>
      <c r="F88" s="40"/>
      <c r="G88" s="40"/>
      <c r="H88" s="40"/>
      <c r="Y88" s="91">
        <v>2</v>
      </c>
      <c r="Z88" s="39" t="s">
        <v>549</v>
      </c>
      <c r="AA88" s="39" t="s">
        <v>106</v>
      </c>
      <c r="AB88" s="39">
        <v>2.1</v>
      </c>
      <c r="AC88" s="80" t="str">
        <f t="shared" si="9"/>
        <v>II 2.1</v>
      </c>
      <c r="AD88" s="66" t="str">
        <f>IF(Tabla262[[#This Row],[Equivalent]]&gt;0, "YES", "NO")</f>
        <v>NO</v>
      </c>
      <c r="AE88" s="40">
        <f t="shared" si="10"/>
        <v>0</v>
      </c>
      <c r="AL88"/>
    </row>
    <row r="89" spans="1:38" ht="15.75" x14ac:dyDescent="0.25">
      <c r="A89" s="40">
        <v>3</v>
      </c>
      <c r="B89" s="40" t="s">
        <v>73</v>
      </c>
      <c r="C89" s="40">
        <v>3.2</v>
      </c>
      <c r="D89" s="80" t="str">
        <f>CONCATENATE(B89," ",C89)</f>
        <v>ESEC 3.2</v>
      </c>
      <c r="E89" s="51"/>
      <c r="F89" s="40"/>
      <c r="G89" s="40"/>
      <c r="H89" s="40"/>
      <c r="Y89" s="91">
        <v>2</v>
      </c>
      <c r="Z89" s="39" t="s">
        <v>549</v>
      </c>
      <c r="AA89" s="39" t="s">
        <v>106</v>
      </c>
      <c r="AB89" s="39">
        <v>2.2000000000000002</v>
      </c>
      <c r="AC89" s="80" t="str">
        <f t="shared" si="9"/>
        <v>II 2.2</v>
      </c>
      <c r="AD89" s="66" t="str">
        <f>IF(Tabla262[[#This Row],[Equivalent]]&gt;0, "YES", "NO")</f>
        <v>NO</v>
      </c>
      <c r="AE89" s="40">
        <f t="shared" si="10"/>
        <v>0</v>
      </c>
      <c r="AL89"/>
    </row>
    <row r="90" spans="1:38" ht="15.75" x14ac:dyDescent="0.25">
      <c r="A90" s="40">
        <v>3</v>
      </c>
      <c r="B90" s="40" t="s">
        <v>73</v>
      </c>
      <c r="C90" s="40">
        <v>3.2</v>
      </c>
      <c r="D90" s="80" t="str">
        <f>CONCATENATE(B90," ",C90)</f>
        <v>ESEC 3.2</v>
      </c>
      <c r="E90" s="51"/>
      <c r="F90" s="40"/>
      <c r="G90" s="40"/>
      <c r="H90" s="40"/>
      <c r="Y90" s="91">
        <v>3</v>
      </c>
      <c r="Z90" s="39" t="s">
        <v>549</v>
      </c>
      <c r="AA90" s="39" t="s">
        <v>106</v>
      </c>
      <c r="AB90" s="39">
        <v>3.1</v>
      </c>
      <c r="AC90" s="80" t="str">
        <f t="shared" si="9"/>
        <v>II 3.1</v>
      </c>
      <c r="AD90" s="66" t="str">
        <f>IF(Tabla262[[#This Row],[Equivalent]]&gt;0, "YES", "NO")</f>
        <v>NO</v>
      </c>
      <c r="AE90" s="40">
        <f t="shared" si="10"/>
        <v>0</v>
      </c>
      <c r="AL90"/>
    </row>
    <row r="91" spans="1:38" ht="15.75" x14ac:dyDescent="0.25">
      <c r="A91" s="40">
        <v>3</v>
      </c>
      <c r="B91" s="40" t="s">
        <v>73</v>
      </c>
      <c r="C91" s="40">
        <v>3.2</v>
      </c>
      <c r="D91" s="80" t="str">
        <f>CONCATENATE(B91," ",C91)</f>
        <v>ESEC 3.2</v>
      </c>
      <c r="E91" s="51"/>
      <c r="F91" s="40"/>
      <c r="G91" s="40"/>
      <c r="H91" s="40"/>
      <c r="Y91" s="91">
        <v>3</v>
      </c>
      <c r="Z91" s="39" t="s">
        <v>549</v>
      </c>
      <c r="AA91" s="39" t="s">
        <v>106</v>
      </c>
      <c r="AB91" s="39">
        <v>3.2</v>
      </c>
      <c r="AC91" s="80" t="str">
        <f t="shared" si="9"/>
        <v>II 3.2</v>
      </c>
      <c r="AD91" s="66" t="str">
        <f>IF(Tabla262[[#This Row],[Equivalent]]&gt;0, "YES", "NO")</f>
        <v>NO</v>
      </c>
      <c r="AE91" s="40">
        <f t="shared" si="10"/>
        <v>0</v>
      </c>
      <c r="AL91"/>
    </row>
    <row r="92" spans="1:38" ht="15.75" x14ac:dyDescent="0.25">
      <c r="A92" s="40">
        <v>3</v>
      </c>
      <c r="B92" s="40" t="s">
        <v>73</v>
      </c>
      <c r="C92" s="40">
        <v>3.3</v>
      </c>
      <c r="D92" s="80" t="str">
        <f>CONCATENATE(B92," ",C92)</f>
        <v>ESEC 3.3</v>
      </c>
      <c r="E92" s="51"/>
      <c r="F92" s="40"/>
      <c r="G92" s="40"/>
      <c r="H92" s="40"/>
      <c r="Y92" s="91">
        <v>3</v>
      </c>
      <c r="Z92" s="39" t="s">
        <v>549</v>
      </c>
      <c r="AA92" s="39" t="s">
        <v>106</v>
      </c>
      <c r="AB92" s="39">
        <v>3.3</v>
      </c>
      <c r="AC92" s="80" t="str">
        <f t="shared" si="9"/>
        <v>II 3.3</v>
      </c>
      <c r="AD92" s="66" t="str">
        <f>IF(Tabla262[[#This Row],[Equivalent]]&gt;0, "YES", "NO")</f>
        <v>NO</v>
      </c>
      <c r="AE92" s="40">
        <f t="shared" si="10"/>
        <v>0</v>
      </c>
      <c r="AL92"/>
    </row>
    <row r="93" spans="1:38" ht="15.75" x14ac:dyDescent="0.25">
      <c r="A93" s="40">
        <v>3</v>
      </c>
      <c r="B93" s="40" t="s">
        <v>73</v>
      </c>
      <c r="C93" s="40">
        <v>3.3</v>
      </c>
      <c r="D93" s="80" t="str">
        <f>CONCATENATE(B93," ",C93)</f>
        <v>ESEC 3.3</v>
      </c>
      <c r="E93" s="51"/>
      <c r="F93" s="40"/>
      <c r="G93" s="40"/>
      <c r="H93" s="40"/>
      <c r="Y93" s="91">
        <v>4</v>
      </c>
      <c r="Z93" s="39" t="s">
        <v>549</v>
      </c>
      <c r="AA93" s="39" t="s">
        <v>106</v>
      </c>
      <c r="AB93" s="39">
        <v>4.0999999999999996</v>
      </c>
      <c r="AC93" s="80" t="str">
        <f t="shared" si="9"/>
        <v>II 4.1</v>
      </c>
      <c r="AD93" s="66" t="str">
        <f>IF(Tabla262[[#This Row],[Equivalent]]&gt;0, "YES", "NO")</f>
        <v>NO</v>
      </c>
      <c r="AE93" s="40">
        <f t="shared" si="10"/>
        <v>0</v>
      </c>
      <c r="AL93"/>
    </row>
    <row r="94" spans="1:38" ht="15.75" x14ac:dyDescent="0.25">
      <c r="A94" s="40">
        <v>1</v>
      </c>
      <c r="B94" s="40" t="s">
        <v>97</v>
      </c>
      <c r="C94" s="40">
        <v>1.1000000000000001</v>
      </c>
      <c r="D94" s="80" t="str">
        <f>CONCATENATE(B94," ",C94)</f>
        <v>GOV 1.1</v>
      </c>
      <c r="E94" s="51"/>
      <c r="F94" s="40"/>
      <c r="G94" s="40"/>
      <c r="H94" s="40"/>
      <c r="Y94" s="91">
        <v>1</v>
      </c>
      <c r="Z94" s="39" t="s">
        <v>550</v>
      </c>
      <c r="AA94" s="39" t="s">
        <v>114</v>
      </c>
      <c r="AB94" s="39">
        <v>1.1000000000000001</v>
      </c>
      <c r="AC94" s="80" t="str">
        <f t="shared" si="9"/>
        <v>IRP 1.1</v>
      </c>
      <c r="AD94" s="66" t="str">
        <f>IF(Tabla262[[#This Row],[Equivalent]]&gt;0, "YES", "NO")</f>
        <v>NO</v>
      </c>
      <c r="AE94" s="40">
        <f t="shared" si="10"/>
        <v>0</v>
      </c>
      <c r="AL94"/>
    </row>
    <row r="95" spans="1:38" ht="15.75" x14ac:dyDescent="0.25">
      <c r="A95" s="40">
        <v>2</v>
      </c>
      <c r="B95" s="40" t="s">
        <v>97</v>
      </c>
      <c r="C95" s="40">
        <v>2.1</v>
      </c>
      <c r="D95" s="80" t="str">
        <f>CONCATENATE(B95," ",C95)</f>
        <v>GOV 2.1</v>
      </c>
      <c r="E95" s="51"/>
      <c r="F95" s="40"/>
      <c r="G95" s="40"/>
      <c r="H95" s="40"/>
      <c r="Y95" s="91">
        <v>2</v>
      </c>
      <c r="Z95" s="39" t="s">
        <v>550</v>
      </c>
      <c r="AA95" s="39" t="s">
        <v>114</v>
      </c>
      <c r="AB95" s="39">
        <v>2.1</v>
      </c>
      <c r="AC95" s="80" t="str">
        <f t="shared" si="9"/>
        <v>IRP 2.1</v>
      </c>
      <c r="AD95" s="66" t="str">
        <f>IF(Tabla262[[#This Row],[Equivalent]]&gt;0, "YES", "NO")</f>
        <v>YES</v>
      </c>
      <c r="AE95" s="40">
        <f t="shared" si="10"/>
        <v>1</v>
      </c>
      <c r="AL95"/>
    </row>
    <row r="96" spans="1:38" ht="15.75" x14ac:dyDescent="0.25">
      <c r="A96" s="40">
        <v>2</v>
      </c>
      <c r="B96" s="40" t="s">
        <v>97</v>
      </c>
      <c r="C96" s="40">
        <v>2.2000000000000002</v>
      </c>
      <c r="D96" s="80" t="str">
        <f>CONCATENATE(B96," ",C96)</f>
        <v>GOV 2.2</v>
      </c>
      <c r="E96" s="51"/>
      <c r="F96" s="40"/>
      <c r="G96" s="40"/>
      <c r="H96" s="40"/>
      <c r="Y96" s="91">
        <v>2</v>
      </c>
      <c r="Z96" s="39" t="s">
        <v>550</v>
      </c>
      <c r="AA96" s="39" t="s">
        <v>114</v>
      </c>
      <c r="AB96" s="39">
        <v>2.2000000000000002</v>
      </c>
      <c r="AC96" s="80" t="str">
        <f t="shared" si="9"/>
        <v>IRP 2.2</v>
      </c>
      <c r="AD96" s="66" t="str">
        <f>IF(Tabla262[[#This Row],[Equivalent]]&gt;0, "YES", "NO")</f>
        <v>NO</v>
      </c>
      <c r="AE96" s="40">
        <f t="shared" si="10"/>
        <v>0</v>
      </c>
      <c r="AL96"/>
    </row>
    <row r="97" spans="1:38" ht="15.75" x14ac:dyDescent="0.25">
      <c r="A97" s="40">
        <v>2</v>
      </c>
      <c r="B97" s="40" t="s">
        <v>97</v>
      </c>
      <c r="C97" s="40">
        <v>2.2000000000000002</v>
      </c>
      <c r="D97" s="80" t="str">
        <f>CONCATENATE(B97," ",C97)</f>
        <v>GOV 2.2</v>
      </c>
      <c r="E97" s="51"/>
      <c r="F97" s="40"/>
      <c r="G97" s="40"/>
      <c r="H97" s="40"/>
      <c r="Y97" s="91">
        <v>2</v>
      </c>
      <c r="Z97" s="39" t="s">
        <v>550</v>
      </c>
      <c r="AA97" s="39" t="s">
        <v>114</v>
      </c>
      <c r="AB97" s="39">
        <v>2.2999999999999998</v>
      </c>
      <c r="AC97" s="80" t="str">
        <f t="shared" si="9"/>
        <v>IRP 2.3</v>
      </c>
      <c r="AD97" s="66" t="str">
        <f>IF(Tabla262[[#This Row],[Equivalent]]&gt;0, "YES", "NO")</f>
        <v>NO</v>
      </c>
      <c r="AE97" s="40">
        <f t="shared" si="10"/>
        <v>0</v>
      </c>
      <c r="AL97"/>
    </row>
    <row r="98" spans="1:38" ht="15.75" x14ac:dyDescent="0.25">
      <c r="A98" s="40">
        <v>2</v>
      </c>
      <c r="B98" s="40" t="s">
        <v>97</v>
      </c>
      <c r="C98" s="40">
        <v>2.2999999999999998</v>
      </c>
      <c r="D98" s="80" t="str">
        <f>CONCATENATE(B98," ",C98)</f>
        <v>GOV 2.3</v>
      </c>
      <c r="E98" s="51"/>
      <c r="F98" s="40"/>
      <c r="G98" s="40"/>
      <c r="H98" s="40"/>
      <c r="Y98" s="91">
        <v>3</v>
      </c>
      <c r="Z98" s="39" t="s">
        <v>550</v>
      </c>
      <c r="AA98" s="39" t="s">
        <v>114</v>
      </c>
      <c r="AB98" s="39">
        <v>3.1</v>
      </c>
      <c r="AC98" s="80" t="str">
        <f t="shared" si="9"/>
        <v>IRP 3.1</v>
      </c>
      <c r="AD98" s="66" t="str">
        <f>IF(Tabla262[[#This Row],[Equivalent]]&gt;0, "YES", "NO")</f>
        <v>YES</v>
      </c>
      <c r="AE98" s="40">
        <f t="shared" si="10"/>
        <v>1</v>
      </c>
      <c r="AL98"/>
    </row>
    <row r="99" spans="1:38" ht="15.75" x14ac:dyDescent="0.25">
      <c r="A99" s="40">
        <v>2</v>
      </c>
      <c r="B99" s="40" t="s">
        <v>97</v>
      </c>
      <c r="C99" s="40">
        <v>2.4</v>
      </c>
      <c r="D99" s="80" t="str">
        <f>CONCATENATE(B99," ",C99)</f>
        <v>GOV 2.4</v>
      </c>
      <c r="E99" s="51"/>
      <c r="F99" s="40"/>
      <c r="G99" s="40"/>
      <c r="H99" s="40"/>
      <c r="Y99" s="91">
        <v>3</v>
      </c>
      <c r="Z99" s="39" t="s">
        <v>550</v>
      </c>
      <c r="AA99" s="39" t="s">
        <v>114</v>
      </c>
      <c r="AB99" s="39">
        <v>3.2</v>
      </c>
      <c r="AC99" s="80" t="str">
        <f t="shared" si="9"/>
        <v>IRP 3.2</v>
      </c>
      <c r="AD99" s="66" t="str">
        <f>IF(Tabla262[[#This Row],[Equivalent]]&gt;0, "YES", "NO")</f>
        <v>YES</v>
      </c>
      <c r="AE99" s="40">
        <f t="shared" si="10"/>
        <v>1</v>
      </c>
      <c r="AL99"/>
    </row>
    <row r="100" spans="1:38" ht="15.75" x14ac:dyDescent="0.25">
      <c r="A100" s="40">
        <v>2</v>
      </c>
      <c r="B100" s="40" t="s">
        <v>106</v>
      </c>
      <c r="C100" s="40">
        <v>2.2000000000000002</v>
      </c>
      <c r="D100" s="80" t="str">
        <f>CONCATENATE(B100," ",C100)</f>
        <v>II 2.2</v>
      </c>
      <c r="E100" s="51"/>
      <c r="F100" s="40"/>
      <c r="G100" s="40"/>
      <c r="H100" s="40"/>
      <c r="Y100" s="91">
        <v>1</v>
      </c>
      <c r="Z100" s="39" t="s">
        <v>549</v>
      </c>
      <c r="AA100" s="39" t="s">
        <v>155</v>
      </c>
      <c r="AB100" s="39">
        <v>1.1000000000000001</v>
      </c>
      <c r="AC100" s="80" t="str">
        <f t="shared" si="9"/>
        <v>MC 1.1</v>
      </c>
      <c r="AD100" s="66" t="str">
        <f>IF(Tabla262[[#This Row],[Equivalent]]&gt;0, "YES", "NO")</f>
        <v>NO</v>
      </c>
      <c r="AE100" s="40">
        <f t="shared" si="10"/>
        <v>0</v>
      </c>
      <c r="AL100"/>
    </row>
    <row r="101" spans="1:38" ht="15.75" x14ac:dyDescent="0.25">
      <c r="A101" s="40">
        <v>3</v>
      </c>
      <c r="B101" s="40" t="s">
        <v>106</v>
      </c>
      <c r="C101" s="40">
        <v>3.3</v>
      </c>
      <c r="D101" s="80" t="str">
        <f>CONCATENATE(B101," ",C101)</f>
        <v>II 3.3</v>
      </c>
      <c r="E101" s="51"/>
      <c r="F101" s="40"/>
      <c r="G101" s="40"/>
      <c r="H101" s="40"/>
      <c r="Y101" s="91">
        <v>1</v>
      </c>
      <c r="Z101" s="39" t="s">
        <v>549</v>
      </c>
      <c r="AA101" s="39" t="s">
        <v>155</v>
      </c>
      <c r="AB101" s="39">
        <v>1.2</v>
      </c>
      <c r="AC101" s="80" t="str">
        <f t="shared" si="9"/>
        <v>MC 1.2</v>
      </c>
      <c r="AD101" s="66" t="str">
        <f>IF(Tabla262[[#This Row],[Equivalent]]&gt;0, "YES", "NO")</f>
        <v>NO</v>
      </c>
      <c r="AE101" s="40">
        <f t="shared" si="10"/>
        <v>0</v>
      </c>
      <c r="AL101"/>
    </row>
    <row r="102" spans="1:38" ht="15.75" x14ac:dyDescent="0.25">
      <c r="A102" s="40">
        <v>2</v>
      </c>
      <c r="B102" s="40" t="s">
        <v>114</v>
      </c>
      <c r="C102" s="40">
        <v>2.1</v>
      </c>
      <c r="D102" s="80" t="str">
        <f>CONCATENATE(B102," ",C102)</f>
        <v>IRP 2.1</v>
      </c>
      <c r="E102" s="51"/>
      <c r="F102" s="40"/>
      <c r="G102" s="40"/>
      <c r="H102" s="40"/>
      <c r="Y102" s="91">
        <v>2</v>
      </c>
      <c r="Z102" s="39" t="s">
        <v>549</v>
      </c>
      <c r="AA102" s="39" t="s">
        <v>155</v>
      </c>
      <c r="AB102" s="39">
        <v>2.1</v>
      </c>
      <c r="AC102" s="80" t="str">
        <f t="shared" si="9"/>
        <v>MC 2.1</v>
      </c>
      <c r="AD102" s="66" t="str">
        <f>IF(Tabla262[[#This Row],[Equivalent]]&gt;0, "YES", "NO")</f>
        <v>NO</v>
      </c>
      <c r="AE102" s="40">
        <f t="shared" si="10"/>
        <v>0</v>
      </c>
      <c r="AL102"/>
    </row>
    <row r="103" spans="1:38" ht="15.75" x14ac:dyDescent="0.25">
      <c r="A103" s="40">
        <v>2</v>
      </c>
      <c r="B103" s="40" t="s">
        <v>114</v>
      </c>
      <c r="C103" s="40">
        <v>2.1</v>
      </c>
      <c r="D103" s="80" t="str">
        <f>CONCATENATE(B103," ",C103)</f>
        <v>IRP 2.1</v>
      </c>
      <c r="E103" s="51"/>
      <c r="F103" s="40"/>
      <c r="G103" s="40"/>
      <c r="H103" s="40"/>
      <c r="Y103" s="91">
        <v>2</v>
      </c>
      <c r="Z103" s="39" t="s">
        <v>549</v>
      </c>
      <c r="AA103" s="39" t="s">
        <v>155</v>
      </c>
      <c r="AB103" s="39">
        <v>2.2000000000000002</v>
      </c>
      <c r="AC103" s="80" t="str">
        <f t="shared" si="9"/>
        <v>MC 2.2</v>
      </c>
      <c r="AD103" s="66" t="str">
        <f>IF(Tabla262[[#This Row],[Equivalent]]&gt;0, "YES", "NO")</f>
        <v>NO</v>
      </c>
      <c r="AE103" s="40">
        <f t="shared" si="10"/>
        <v>0</v>
      </c>
      <c r="AL103"/>
    </row>
    <row r="104" spans="1:38" ht="15.75" x14ac:dyDescent="0.25">
      <c r="A104" s="39">
        <v>2</v>
      </c>
      <c r="B104" s="39" t="s">
        <v>114</v>
      </c>
      <c r="C104" s="39">
        <v>2.2999999999999998</v>
      </c>
      <c r="D104" s="80" t="str">
        <f>CONCATENATE(B104," ",C104)</f>
        <v>IRP 2.3</v>
      </c>
      <c r="E104" s="51"/>
      <c r="F104" s="40"/>
      <c r="G104" s="40"/>
      <c r="H104" s="40"/>
      <c r="Y104" s="91">
        <v>2</v>
      </c>
      <c r="Z104" s="39" t="s">
        <v>549</v>
      </c>
      <c r="AA104" s="39" t="s">
        <v>155</v>
      </c>
      <c r="AB104" s="39">
        <v>2.2999999999999998</v>
      </c>
      <c r="AC104" s="80" t="str">
        <f t="shared" si="9"/>
        <v>MC 2.3</v>
      </c>
      <c r="AD104" s="66" t="str">
        <f>IF(Tabla262[[#This Row],[Equivalent]]&gt;0, "YES", "NO")</f>
        <v>NO</v>
      </c>
      <c r="AE104" s="40">
        <f t="shared" si="10"/>
        <v>0</v>
      </c>
      <c r="AL104"/>
    </row>
    <row r="105" spans="1:38" ht="15.75" x14ac:dyDescent="0.25">
      <c r="A105" s="40">
        <v>3</v>
      </c>
      <c r="B105" s="40" t="s">
        <v>114</v>
      </c>
      <c r="C105" s="40">
        <v>3.1</v>
      </c>
      <c r="D105" s="80" t="str">
        <f>CONCATENATE(B105," ",C105)</f>
        <v>IRP 3.1</v>
      </c>
      <c r="E105" s="51"/>
      <c r="F105" s="40"/>
      <c r="G105" s="40"/>
      <c r="H105" s="40"/>
      <c r="Y105" s="91">
        <v>2</v>
      </c>
      <c r="Z105" s="39" t="s">
        <v>549</v>
      </c>
      <c r="AA105" s="39" t="s">
        <v>155</v>
      </c>
      <c r="AB105" s="39">
        <v>2.4</v>
      </c>
      <c r="AC105" s="80" t="str">
        <f t="shared" si="9"/>
        <v>MC 2.4</v>
      </c>
      <c r="AD105" s="66" t="str">
        <f>IF(Tabla262[[#This Row],[Equivalent]]&gt;0, "YES", "NO")</f>
        <v>NO</v>
      </c>
      <c r="AE105" s="40">
        <f t="shared" si="10"/>
        <v>0</v>
      </c>
      <c r="AL105"/>
    </row>
    <row r="106" spans="1:38" ht="15.75" x14ac:dyDescent="0.25">
      <c r="A106" s="40">
        <v>3</v>
      </c>
      <c r="B106" s="40" t="s">
        <v>114</v>
      </c>
      <c r="C106" s="40">
        <v>3.2</v>
      </c>
      <c r="D106" s="80" t="str">
        <f>CONCATENATE(B106," ",C106)</f>
        <v>IRP 3.2</v>
      </c>
      <c r="E106" s="51"/>
      <c r="F106" s="40"/>
      <c r="G106" s="40"/>
      <c r="H106" s="40"/>
      <c r="Y106" s="91">
        <v>3</v>
      </c>
      <c r="Z106" s="39" t="s">
        <v>549</v>
      </c>
      <c r="AA106" s="39" t="s">
        <v>155</v>
      </c>
      <c r="AB106" s="39">
        <v>3.1</v>
      </c>
      <c r="AC106" s="80" t="str">
        <f t="shared" si="9"/>
        <v>MC 3.1</v>
      </c>
      <c r="AD106" s="66" t="str">
        <f>IF(Tabla262[[#This Row],[Equivalent]]&gt;0, "YES", "NO")</f>
        <v>NO</v>
      </c>
      <c r="AE106" s="40">
        <f t="shared" si="10"/>
        <v>0</v>
      </c>
      <c r="AL106"/>
    </row>
    <row r="107" spans="1:38" ht="15.75" x14ac:dyDescent="0.25">
      <c r="A107" s="40">
        <v>3</v>
      </c>
      <c r="B107" s="40" t="s">
        <v>114</v>
      </c>
      <c r="C107" s="40">
        <v>3.2</v>
      </c>
      <c r="D107" s="80" t="str">
        <f>CONCATENATE(B107," ",C107)</f>
        <v>IRP 3.2</v>
      </c>
      <c r="E107" s="51"/>
      <c r="F107" s="40"/>
      <c r="G107" s="40"/>
      <c r="H107" s="40"/>
      <c r="Y107" s="91">
        <v>3</v>
      </c>
      <c r="Z107" s="39" t="s">
        <v>549</v>
      </c>
      <c r="AA107" s="39" t="s">
        <v>155</v>
      </c>
      <c r="AB107" s="39">
        <v>3.2</v>
      </c>
      <c r="AC107" s="80" t="str">
        <f t="shared" si="9"/>
        <v>MC 3.2</v>
      </c>
      <c r="AD107" s="66" t="str">
        <f>IF(Tabla262[[#This Row],[Equivalent]]&gt;0, "YES", "NO")</f>
        <v>NO</v>
      </c>
      <c r="AE107" s="40">
        <f t="shared" si="10"/>
        <v>0</v>
      </c>
      <c r="AL107"/>
    </row>
    <row r="108" spans="1:38" ht="15.75" x14ac:dyDescent="0.25">
      <c r="A108" s="40">
        <v>2</v>
      </c>
      <c r="B108" s="40" t="s">
        <v>155</v>
      </c>
      <c r="C108" s="40">
        <v>2.2999999999999998</v>
      </c>
      <c r="D108" s="80" t="str">
        <f>CONCATENATE(B108," ",C108)</f>
        <v>MC 2.3</v>
      </c>
      <c r="E108" s="51"/>
      <c r="F108" s="40"/>
      <c r="G108" s="40"/>
      <c r="H108" s="40"/>
      <c r="Y108" s="91">
        <v>3</v>
      </c>
      <c r="Z108" s="39" t="s">
        <v>549</v>
      </c>
      <c r="AA108" s="39" t="s">
        <v>155</v>
      </c>
      <c r="AB108" s="39">
        <v>3.3</v>
      </c>
      <c r="AC108" s="80" t="str">
        <f t="shared" si="9"/>
        <v>MC 3.3</v>
      </c>
      <c r="AD108" s="66" t="str">
        <f>IF(Tabla262[[#This Row],[Equivalent]]&gt;0, "YES", "NO")</f>
        <v>NO</v>
      </c>
      <c r="AE108" s="40">
        <f t="shared" si="10"/>
        <v>0</v>
      </c>
      <c r="AL108"/>
    </row>
    <row r="109" spans="1:38" ht="15.75" x14ac:dyDescent="0.25">
      <c r="A109" s="40">
        <v>3</v>
      </c>
      <c r="B109" s="40" t="s">
        <v>155</v>
      </c>
      <c r="C109" s="40">
        <v>3.3</v>
      </c>
      <c r="D109" s="80" t="str">
        <f>CONCATENATE(B109," ",C109)</f>
        <v>MC 3.3</v>
      </c>
      <c r="E109" s="51"/>
      <c r="F109" s="40"/>
      <c r="G109" s="40"/>
      <c r="H109" s="40"/>
      <c r="Y109" s="91">
        <v>3</v>
      </c>
      <c r="Z109" s="39" t="s">
        <v>549</v>
      </c>
      <c r="AA109" s="39" t="s">
        <v>155</v>
      </c>
      <c r="AB109" s="39">
        <v>3.4</v>
      </c>
      <c r="AC109" s="80" t="str">
        <f t="shared" si="9"/>
        <v>MC 3.4</v>
      </c>
      <c r="AD109" s="66" t="str">
        <f>IF(Tabla262[[#This Row],[Equivalent]]&gt;0, "YES", "NO")</f>
        <v>NO</v>
      </c>
      <c r="AE109" s="40">
        <f t="shared" si="10"/>
        <v>0</v>
      </c>
      <c r="AL109"/>
    </row>
    <row r="110" spans="1:38" ht="15.75" x14ac:dyDescent="0.25">
      <c r="A110" s="40">
        <v>3</v>
      </c>
      <c r="B110" s="40" t="s">
        <v>155</v>
      </c>
      <c r="C110" s="40">
        <v>3.3</v>
      </c>
      <c r="D110" s="80" t="str">
        <f>CONCATENATE(B110," ",C110)</f>
        <v>MC 3.3</v>
      </c>
      <c r="E110" s="51"/>
      <c r="F110" s="40"/>
      <c r="G110" s="40"/>
      <c r="H110" s="40"/>
      <c r="Y110" s="91">
        <v>1</v>
      </c>
      <c r="Z110" s="39" t="s">
        <v>549</v>
      </c>
      <c r="AA110" s="39" t="s">
        <v>121</v>
      </c>
      <c r="AB110" s="39">
        <v>1.1000000000000001</v>
      </c>
      <c r="AC110" s="80" t="str">
        <f t="shared" si="9"/>
        <v>MPM 1.1</v>
      </c>
      <c r="AD110" s="66" t="str">
        <f>IF(Tabla262[[#This Row],[Equivalent]]&gt;0, "YES", "NO")</f>
        <v>NO</v>
      </c>
      <c r="AE110" s="40">
        <f t="shared" si="10"/>
        <v>0</v>
      </c>
      <c r="AL110"/>
    </row>
    <row r="111" spans="1:38" ht="15.75" x14ac:dyDescent="0.25">
      <c r="A111" s="40">
        <v>2</v>
      </c>
      <c r="B111" s="40" t="s">
        <v>121</v>
      </c>
      <c r="C111" s="40">
        <v>2.1</v>
      </c>
      <c r="D111" s="80" t="str">
        <f>CONCATENATE(B111," ",C111)</f>
        <v>MPM 2.1</v>
      </c>
      <c r="E111" s="51"/>
      <c r="F111" s="40"/>
      <c r="G111" s="40"/>
      <c r="H111" s="40"/>
      <c r="Y111" s="91">
        <v>1</v>
      </c>
      <c r="Z111" s="39" t="s">
        <v>549</v>
      </c>
      <c r="AA111" s="39" t="s">
        <v>121</v>
      </c>
      <c r="AB111" s="39">
        <v>1.2</v>
      </c>
      <c r="AC111" s="80" t="str">
        <f t="shared" si="9"/>
        <v>MPM 1.2</v>
      </c>
      <c r="AD111" s="66" t="str">
        <f>IF(Tabla262[[#This Row],[Equivalent]]&gt;0, "YES", "NO")</f>
        <v>NO</v>
      </c>
      <c r="AE111" s="40">
        <f t="shared" si="10"/>
        <v>0</v>
      </c>
      <c r="AL111"/>
    </row>
    <row r="112" spans="1:38" ht="15.75" x14ac:dyDescent="0.25">
      <c r="A112" s="40">
        <v>2</v>
      </c>
      <c r="B112" s="40" t="s">
        <v>121</v>
      </c>
      <c r="C112" s="40">
        <v>2.4</v>
      </c>
      <c r="D112" s="80" t="str">
        <f>CONCATENATE(B112," ",C112)</f>
        <v>MPM 2.4</v>
      </c>
      <c r="E112" s="51"/>
      <c r="F112" s="40"/>
      <c r="G112" s="40"/>
      <c r="H112" s="40"/>
      <c r="Y112" s="91">
        <v>2</v>
      </c>
      <c r="Z112" s="39" t="s">
        <v>549</v>
      </c>
      <c r="AA112" s="39" t="s">
        <v>121</v>
      </c>
      <c r="AB112" s="39">
        <v>2.1</v>
      </c>
      <c r="AC112" s="80" t="str">
        <f t="shared" si="9"/>
        <v>MPM 2.1</v>
      </c>
      <c r="AD112" s="66" t="str">
        <f>IF(Tabla262[[#This Row],[Equivalent]]&gt;0, "YES", "NO")</f>
        <v>NO</v>
      </c>
      <c r="AE112" s="40">
        <f t="shared" si="10"/>
        <v>0</v>
      </c>
      <c r="AL112"/>
    </row>
    <row r="113" spans="1:38" ht="15.75" x14ac:dyDescent="0.25">
      <c r="A113" s="39">
        <v>1</v>
      </c>
      <c r="B113" s="39" t="s">
        <v>144</v>
      </c>
      <c r="C113" s="39">
        <v>1.1000000000000001</v>
      </c>
      <c r="D113" s="80" t="str">
        <f>CONCATENATE(B113," ",C113)</f>
        <v>MST 1.1</v>
      </c>
      <c r="E113" s="51"/>
      <c r="F113" s="40"/>
      <c r="G113" s="40"/>
      <c r="H113" s="40"/>
      <c r="Y113" s="91">
        <v>2</v>
      </c>
      <c r="Z113" s="39" t="s">
        <v>549</v>
      </c>
      <c r="AA113" s="39" t="s">
        <v>121</v>
      </c>
      <c r="AB113" s="39">
        <v>2.2000000000000002</v>
      </c>
      <c r="AC113" s="80" t="str">
        <f t="shared" si="9"/>
        <v>MPM 2.2</v>
      </c>
      <c r="AD113" s="66" t="str">
        <f>IF(Tabla262[[#This Row],[Equivalent]]&gt;0, "YES", "NO")</f>
        <v>NO</v>
      </c>
      <c r="AE113" s="40">
        <f t="shared" si="10"/>
        <v>0</v>
      </c>
      <c r="AL113"/>
    </row>
    <row r="114" spans="1:38" ht="15.75" x14ac:dyDescent="0.25">
      <c r="A114" s="40">
        <v>2</v>
      </c>
      <c r="B114" s="40" t="s">
        <v>144</v>
      </c>
      <c r="C114" s="40">
        <v>2.1</v>
      </c>
      <c r="D114" s="80" t="str">
        <f>CONCATENATE(B114," ",C114)</f>
        <v>MST 2.1</v>
      </c>
      <c r="E114" s="51"/>
      <c r="F114" s="40"/>
      <c r="G114" s="40"/>
      <c r="H114" s="40"/>
      <c r="Y114" s="91">
        <v>2</v>
      </c>
      <c r="Z114" s="39" t="s">
        <v>549</v>
      </c>
      <c r="AA114" s="39" t="s">
        <v>121</v>
      </c>
      <c r="AB114" s="39">
        <v>2.2999999999999998</v>
      </c>
      <c r="AC114" s="80" t="str">
        <f t="shared" si="9"/>
        <v>MPM 2.3</v>
      </c>
      <c r="AD114" s="66" t="str">
        <f>IF(Tabla262[[#This Row],[Equivalent]]&gt;0, "YES", "NO")</f>
        <v>NO</v>
      </c>
      <c r="AE114" s="40">
        <f t="shared" si="10"/>
        <v>0</v>
      </c>
      <c r="AL114"/>
    </row>
    <row r="115" spans="1:38" ht="15.75" x14ac:dyDescent="0.25">
      <c r="A115" s="40">
        <v>2</v>
      </c>
      <c r="B115" s="40" t="s">
        <v>144</v>
      </c>
      <c r="C115" s="40">
        <v>2.1</v>
      </c>
      <c r="D115" s="80" t="str">
        <f>CONCATENATE(B115," ",C115)</f>
        <v>MST 2.1</v>
      </c>
      <c r="E115" s="51"/>
      <c r="F115" s="40"/>
      <c r="G115" s="40"/>
      <c r="H115" s="40"/>
      <c r="Y115" s="91">
        <v>2</v>
      </c>
      <c r="Z115" s="39" t="s">
        <v>549</v>
      </c>
      <c r="AA115" s="39" t="s">
        <v>121</v>
      </c>
      <c r="AB115" s="39">
        <v>2.4</v>
      </c>
      <c r="AC115" s="80" t="str">
        <f t="shared" si="9"/>
        <v>MPM 2.4</v>
      </c>
      <c r="AD115" s="66" t="str">
        <f>IF(Tabla262[[#This Row],[Equivalent]]&gt;0, "YES", "NO")</f>
        <v>NO</v>
      </c>
      <c r="AE115" s="40">
        <f t="shared" si="10"/>
        <v>0</v>
      </c>
      <c r="AL115"/>
    </row>
    <row r="116" spans="1:38" ht="15.75" x14ac:dyDescent="0.25">
      <c r="A116" s="39">
        <v>2</v>
      </c>
      <c r="B116" s="39" t="s">
        <v>144</v>
      </c>
      <c r="C116" s="39">
        <v>2.1</v>
      </c>
      <c r="D116" s="80" t="str">
        <f>CONCATENATE(B116," ",C116)</f>
        <v>MST 2.1</v>
      </c>
      <c r="E116" s="51"/>
      <c r="F116" s="40"/>
      <c r="G116" s="40"/>
      <c r="H116" s="40"/>
      <c r="Y116" s="91">
        <v>2</v>
      </c>
      <c r="Z116" s="39" t="s">
        <v>549</v>
      </c>
      <c r="AA116" s="39" t="s">
        <v>121</v>
      </c>
      <c r="AB116" s="39">
        <v>2.5</v>
      </c>
      <c r="AC116" s="80" t="str">
        <f t="shared" si="9"/>
        <v>MPM 2.5</v>
      </c>
      <c r="AD116" s="66" t="str">
        <f>IF(Tabla262[[#This Row],[Equivalent]]&gt;0, "YES", "NO")</f>
        <v>NO</v>
      </c>
      <c r="AE116" s="40">
        <f t="shared" si="10"/>
        <v>0</v>
      </c>
      <c r="AL116"/>
    </row>
    <row r="117" spans="1:38" ht="15.75" x14ac:dyDescent="0.25">
      <c r="A117" s="40">
        <v>2</v>
      </c>
      <c r="B117" s="40" t="s">
        <v>144</v>
      </c>
      <c r="C117" s="40">
        <v>2.1</v>
      </c>
      <c r="D117" s="80" t="str">
        <f>CONCATENATE(B117," ",C117)</f>
        <v>MST 2.1</v>
      </c>
      <c r="E117" s="51"/>
      <c r="F117" s="40"/>
      <c r="G117" s="40"/>
      <c r="H117" s="40"/>
      <c r="Y117" s="91">
        <v>2</v>
      </c>
      <c r="Z117" s="39" t="s">
        <v>549</v>
      </c>
      <c r="AA117" s="39" t="s">
        <v>121</v>
      </c>
      <c r="AB117" s="39">
        <v>2.6</v>
      </c>
      <c r="AC117" s="80" t="str">
        <f t="shared" si="9"/>
        <v>MPM 2.6</v>
      </c>
      <c r="AD117" s="66" t="str">
        <f>IF(Tabla262[[#This Row],[Equivalent]]&gt;0, "YES", "NO")</f>
        <v>NO</v>
      </c>
      <c r="AE117" s="40">
        <f t="shared" si="10"/>
        <v>0</v>
      </c>
      <c r="AL117"/>
    </row>
    <row r="118" spans="1:38" ht="15.75" x14ac:dyDescent="0.25">
      <c r="A118" s="40">
        <v>2</v>
      </c>
      <c r="B118" s="40" t="s">
        <v>144</v>
      </c>
      <c r="C118" s="40">
        <v>2.2000000000000002</v>
      </c>
      <c r="D118" s="80" t="str">
        <f>CONCATENATE(B118," ",C118)</f>
        <v>MST 2.2</v>
      </c>
      <c r="E118" s="51"/>
      <c r="F118" s="40"/>
      <c r="G118" s="40"/>
      <c r="H118" s="40"/>
      <c r="Y118" s="91">
        <v>3</v>
      </c>
      <c r="Z118" s="39" t="s">
        <v>549</v>
      </c>
      <c r="AA118" s="39" t="s">
        <v>121</v>
      </c>
      <c r="AB118" s="39">
        <v>3.1</v>
      </c>
      <c r="AC118" s="80" t="str">
        <f t="shared" si="9"/>
        <v>MPM 3.1</v>
      </c>
      <c r="AD118" s="66" t="str">
        <f>IF(Tabla262[[#This Row],[Equivalent]]&gt;0, "YES", "NO")</f>
        <v>NO</v>
      </c>
      <c r="AE118" s="40">
        <f t="shared" si="10"/>
        <v>0</v>
      </c>
      <c r="AL118"/>
    </row>
    <row r="119" spans="1:38" ht="18" customHeight="1" x14ac:dyDescent="0.25">
      <c r="A119" s="40">
        <v>2</v>
      </c>
      <c r="B119" s="40" t="s">
        <v>144</v>
      </c>
      <c r="C119" s="40">
        <v>2.2000000000000002</v>
      </c>
      <c r="D119" s="80" t="str">
        <f>CONCATENATE(B119," ",C119)</f>
        <v>MST 2.2</v>
      </c>
      <c r="E119" s="51"/>
      <c r="F119" s="40"/>
      <c r="G119" s="40"/>
      <c r="H119" s="40"/>
      <c r="Y119" s="91">
        <v>3</v>
      </c>
      <c r="Z119" s="39" t="s">
        <v>549</v>
      </c>
      <c r="AA119" s="39" t="s">
        <v>121</v>
      </c>
      <c r="AB119" s="39">
        <v>3.2</v>
      </c>
      <c r="AC119" s="80" t="str">
        <f t="shared" si="9"/>
        <v>MPM 3.2</v>
      </c>
      <c r="AD119" s="66" t="str">
        <f>IF(Tabla262[[#This Row],[Equivalent]]&gt;0, "YES", "NO")</f>
        <v>NO</v>
      </c>
      <c r="AE119" s="40">
        <f t="shared" si="10"/>
        <v>0</v>
      </c>
      <c r="AL119"/>
    </row>
    <row r="120" spans="1:38" ht="15.75" x14ac:dyDescent="0.25">
      <c r="A120" s="40">
        <v>2</v>
      </c>
      <c r="B120" s="40" t="s">
        <v>144</v>
      </c>
      <c r="C120" s="40">
        <v>2.2000000000000002</v>
      </c>
      <c r="D120" s="80" t="str">
        <f>CONCATENATE(B120," ",C120)</f>
        <v>MST 2.2</v>
      </c>
      <c r="E120" s="51"/>
      <c r="F120" s="40"/>
      <c r="G120" s="40"/>
      <c r="H120" s="40"/>
      <c r="Y120" s="91">
        <v>3</v>
      </c>
      <c r="Z120" s="39" t="s">
        <v>549</v>
      </c>
      <c r="AA120" s="39" t="s">
        <v>121</v>
      </c>
      <c r="AB120" s="39">
        <v>3.3</v>
      </c>
      <c r="AC120" s="80" t="str">
        <f t="shared" si="9"/>
        <v>MPM 3.3</v>
      </c>
      <c r="AD120" s="66" t="str">
        <f>IF(Tabla262[[#This Row],[Equivalent]]&gt;0, "YES", "NO")</f>
        <v>NO</v>
      </c>
      <c r="AE120" s="40">
        <f t="shared" si="10"/>
        <v>0</v>
      </c>
      <c r="AL120"/>
    </row>
    <row r="121" spans="1:38" ht="15.75" x14ac:dyDescent="0.25">
      <c r="A121" s="40">
        <v>2</v>
      </c>
      <c r="B121" s="40" t="s">
        <v>144</v>
      </c>
      <c r="C121" s="40">
        <v>2.2000000000000002</v>
      </c>
      <c r="D121" s="80" t="str">
        <f>CONCATENATE(B121," ",C121)</f>
        <v>MST 2.2</v>
      </c>
      <c r="E121" s="51"/>
      <c r="F121" s="40"/>
      <c r="G121" s="40"/>
      <c r="H121" s="40"/>
      <c r="Y121" s="91">
        <v>3</v>
      </c>
      <c r="Z121" s="39" t="s">
        <v>549</v>
      </c>
      <c r="AA121" s="39" t="s">
        <v>121</v>
      </c>
      <c r="AB121" s="39">
        <v>3.4</v>
      </c>
      <c r="AC121" s="80" t="str">
        <f t="shared" si="9"/>
        <v>MPM 3.4</v>
      </c>
      <c r="AD121" s="66" t="str">
        <f>IF(Tabla262[[#This Row],[Equivalent]]&gt;0, "YES", "NO")</f>
        <v>NO</v>
      </c>
      <c r="AE121" s="40">
        <f t="shared" si="10"/>
        <v>0</v>
      </c>
      <c r="AL121"/>
    </row>
    <row r="122" spans="1:38" ht="15.75" x14ac:dyDescent="0.25">
      <c r="A122" s="40">
        <v>2</v>
      </c>
      <c r="B122" s="40" t="s">
        <v>144</v>
      </c>
      <c r="C122" s="40">
        <v>2.2000000000000002</v>
      </c>
      <c r="D122" s="80" t="str">
        <f>CONCATENATE(B122," ",C122)</f>
        <v>MST 2.2</v>
      </c>
      <c r="E122" s="51"/>
      <c r="F122" s="40"/>
      <c r="G122" s="40"/>
      <c r="H122" s="40"/>
      <c r="Y122" s="91">
        <v>3</v>
      </c>
      <c r="Z122" s="39" t="s">
        <v>549</v>
      </c>
      <c r="AA122" s="39" t="s">
        <v>121</v>
      </c>
      <c r="AB122" s="39">
        <v>3.5</v>
      </c>
      <c r="AC122" s="80" t="str">
        <f t="shared" si="9"/>
        <v>MPM 3.5</v>
      </c>
      <c r="AD122" s="66" t="str">
        <f>IF(Tabla262[[#This Row],[Equivalent]]&gt;0, "YES", "NO")</f>
        <v>NO</v>
      </c>
      <c r="AE122" s="40">
        <f t="shared" si="10"/>
        <v>0</v>
      </c>
      <c r="AL122"/>
    </row>
    <row r="123" spans="1:38" ht="15.75" x14ac:dyDescent="0.25">
      <c r="A123" s="40">
        <v>2</v>
      </c>
      <c r="B123" s="40" t="s">
        <v>144</v>
      </c>
      <c r="C123" s="40">
        <v>2.2999999999999998</v>
      </c>
      <c r="D123" s="80" t="str">
        <f>CONCATENATE(B123," ",C123)</f>
        <v>MST 2.3</v>
      </c>
      <c r="E123" s="51"/>
      <c r="F123" s="40"/>
      <c r="G123" s="40"/>
      <c r="H123" s="40"/>
      <c r="Y123" s="91">
        <v>3</v>
      </c>
      <c r="Z123" s="39" t="s">
        <v>549</v>
      </c>
      <c r="AA123" s="39" t="s">
        <v>121</v>
      </c>
      <c r="AB123" s="39">
        <v>3.6</v>
      </c>
      <c r="AC123" s="80" t="str">
        <f t="shared" si="9"/>
        <v>MPM 3.6</v>
      </c>
      <c r="AD123" s="66" t="str">
        <f>IF(Tabla262[[#This Row],[Equivalent]]&gt;0, "YES", "NO")</f>
        <v>NO</v>
      </c>
      <c r="AE123" s="40">
        <f t="shared" si="10"/>
        <v>0</v>
      </c>
      <c r="AL123"/>
    </row>
    <row r="124" spans="1:38" ht="15.75" x14ac:dyDescent="0.25">
      <c r="A124" s="40">
        <v>2</v>
      </c>
      <c r="B124" s="40" t="s">
        <v>144</v>
      </c>
      <c r="C124" s="40">
        <v>2.2999999999999998</v>
      </c>
      <c r="D124" s="80" t="str">
        <f>CONCATENATE(B124," ",C124)</f>
        <v>MST 2.3</v>
      </c>
      <c r="E124" s="51"/>
      <c r="F124" s="40"/>
      <c r="G124" s="40"/>
      <c r="H124" s="40"/>
      <c r="Y124" s="91">
        <v>4</v>
      </c>
      <c r="Z124" s="39" t="s">
        <v>549</v>
      </c>
      <c r="AA124" s="39" t="s">
        <v>121</v>
      </c>
      <c r="AB124" s="39">
        <v>4.0999999999999996</v>
      </c>
      <c r="AC124" s="80" t="str">
        <f t="shared" si="9"/>
        <v>MPM 4.1</v>
      </c>
      <c r="AD124" s="66" t="str">
        <f>IF(Tabla262[[#This Row],[Equivalent]]&gt;0, "YES", "NO")</f>
        <v>NO</v>
      </c>
      <c r="AE124" s="40">
        <f t="shared" si="10"/>
        <v>0</v>
      </c>
      <c r="AL124"/>
    </row>
    <row r="125" spans="1:38" ht="15.75" x14ac:dyDescent="0.25">
      <c r="A125" s="40">
        <v>2</v>
      </c>
      <c r="B125" s="40" t="s">
        <v>144</v>
      </c>
      <c r="C125" s="40">
        <v>2.4</v>
      </c>
      <c r="D125" s="80" t="str">
        <f>CONCATENATE(B125," ",C125)</f>
        <v>MST 2.4</v>
      </c>
      <c r="E125" s="51"/>
      <c r="F125" s="40"/>
      <c r="G125" s="40"/>
      <c r="H125" s="40"/>
      <c r="Y125" s="91">
        <v>4</v>
      </c>
      <c r="Z125" s="39" t="s">
        <v>549</v>
      </c>
      <c r="AA125" s="39" t="s">
        <v>121</v>
      </c>
      <c r="AB125" s="39">
        <v>4.2</v>
      </c>
      <c r="AC125" s="80" t="str">
        <f t="shared" si="9"/>
        <v>MPM 4.2</v>
      </c>
      <c r="AD125" s="66" t="str">
        <f>IF(Tabla262[[#This Row],[Equivalent]]&gt;0, "YES", "NO")</f>
        <v>NO</v>
      </c>
      <c r="AE125" s="40">
        <f t="shared" si="10"/>
        <v>0</v>
      </c>
      <c r="AL125"/>
    </row>
    <row r="126" spans="1:38" ht="15.75" x14ac:dyDescent="0.25">
      <c r="A126" s="40">
        <v>2</v>
      </c>
      <c r="B126" s="40" t="s">
        <v>144</v>
      </c>
      <c r="C126" s="40">
        <v>2.4</v>
      </c>
      <c r="D126" s="80" t="str">
        <f>CONCATENATE(B126," ",C126)</f>
        <v>MST 2.4</v>
      </c>
      <c r="E126" s="51"/>
      <c r="F126" s="40"/>
      <c r="G126" s="40"/>
      <c r="H126" s="40"/>
      <c r="Y126" s="91">
        <v>4</v>
      </c>
      <c r="Z126" s="39" t="s">
        <v>549</v>
      </c>
      <c r="AA126" s="39" t="s">
        <v>121</v>
      </c>
      <c r="AB126" s="39">
        <v>4.3</v>
      </c>
      <c r="AC126" s="80" t="str">
        <f t="shared" si="9"/>
        <v>MPM 4.3</v>
      </c>
      <c r="AD126" s="66" t="str">
        <f>IF(Tabla262[[#This Row],[Equivalent]]&gt;0, "YES", "NO")</f>
        <v>NO</v>
      </c>
      <c r="AE126" s="40">
        <f t="shared" si="10"/>
        <v>0</v>
      </c>
      <c r="AL126"/>
    </row>
    <row r="127" spans="1:38" ht="15.75" x14ac:dyDescent="0.25">
      <c r="A127" s="40">
        <v>2</v>
      </c>
      <c r="B127" s="40" t="s">
        <v>144</v>
      </c>
      <c r="C127" s="40">
        <v>2.4</v>
      </c>
      <c r="D127" s="80" t="str">
        <f>CONCATENATE(B127," ",C127)</f>
        <v>MST 2.4</v>
      </c>
      <c r="E127" s="51"/>
      <c r="F127" s="40"/>
      <c r="G127" s="40"/>
      <c r="H127" s="40"/>
      <c r="Y127" s="91">
        <v>4</v>
      </c>
      <c r="Z127" s="39" t="s">
        <v>549</v>
      </c>
      <c r="AA127" s="39" t="s">
        <v>121</v>
      </c>
      <c r="AB127" s="39">
        <v>4.4000000000000004</v>
      </c>
      <c r="AC127" s="80" t="str">
        <f t="shared" si="9"/>
        <v>MPM 4.4</v>
      </c>
      <c r="AD127" s="66" t="str">
        <f>IF(Tabla262[[#This Row],[Equivalent]]&gt;0, "YES", "NO")</f>
        <v>NO</v>
      </c>
      <c r="AE127" s="40">
        <f t="shared" si="10"/>
        <v>0</v>
      </c>
      <c r="AL127"/>
    </row>
    <row r="128" spans="1:38" ht="15.75" x14ac:dyDescent="0.25">
      <c r="A128" s="40">
        <v>3</v>
      </c>
      <c r="B128" s="40" t="s">
        <v>144</v>
      </c>
      <c r="C128" s="40">
        <v>3.1</v>
      </c>
      <c r="D128" s="80" t="str">
        <f>CONCATENATE(B128," ",C128)</f>
        <v>MST 3.1</v>
      </c>
      <c r="E128" s="51"/>
      <c r="F128" s="40"/>
      <c r="G128" s="40"/>
      <c r="H128" s="40"/>
      <c r="Y128" s="91">
        <v>4</v>
      </c>
      <c r="Z128" s="39" t="s">
        <v>549</v>
      </c>
      <c r="AA128" s="39" t="s">
        <v>121</v>
      </c>
      <c r="AB128" s="39">
        <v>4.5</v>
      </c>
      <c r="AC128" s="80" t="str">
        <f t="shared" si="9"/>
        <v>MPM 4.5</v>
      </c>
      <c r="AD128" s="66" t="str">
        <f>IF(Tabla262[[#This Row],[Equivalent]]&gt;0, "YES", "NO")</f>
        <v>NO</v>
      </c>
      <c r="AE128" s="40">
        <f t="shared" si="10"/>
        <v>0</v>
      </c>
      <c r="AL128"/>
    </row>
    <row r="129" spans="1:38" ht="15.75" x14ac:dyDescent="0.25">
      <c r="A129" s="40">
        <v>3</v>
      </c>
      <c r="B129" s="40" t="s">
        <v>144</v>
      </c>
      <c r="C129" s="40">
        <v>3.1</v>
      </c>
      <c r="D129" s="80" t="str">
        <f>CONCATENATE(B129," ",C129)</f>
        <v>MST 3.1</v>
      </c>
      <c r="E129" s="51"/>
      <c r="F129" s="40"/>
      <c r="G129" s="40"/>
      <c r="H129" s="40"/>
      <c r="Y129" s="91">
        <v>5</v>
      </c>
      <c r="Z129" s="39" t="s">
        <v>549</v>
      </c>
      <c r="AA129" s="39" t="s">
        <v>121</v>
      </c>
      <c r="AB129" s="39">
        <v>5.0999999999999996</v>
      </c>
      <c r="AC129" s="80" t="str">
        <f t="shared" si="9"/>
        <v>MPM 5.1</v>
      </c>
      <c r="AD129" s="66" t="str">
        <f>IF(Tabla262[[#This Row],[Equivalent]]&gt;0, "YES", "NO")</f>
        <v>NO</v>
      </c>
      <c r="AE129" s="40">
        <f t="shared" si="10"/>
        <v>0</v>
      </c>
      <c r="AL129"/>
    </row>
    <row r="130" spans="1:38" ht="15.75" x14ac:dyDescent="0.25">
      <c r="A130" s="40">
        <v>3</v>
      </c>
      <c r="B130" s="40" t="s">
        <v>144</v>
      </c>
      <c r="C130" s="40">
        <v>3.1</v>
      </c>
      <c r="D130" s="80" t="str">
        <f>CONCATENATE(B130," ",C130)</f>
        <v>MST 3.1</v>
      </c>
      <c r="E130" s="51"/>
      <c r="F130" s="40"/>
      <c r="G130" s="40"/>
      <c r="H130" s="40"/>
      <c r="Y130" s="91">
        <v>5</v>
      </c>
      <c r="Z130" s="39" t="s">
        <v>549</v>
      </c>
      <c r="AA130" s="39" t="s">
        <v>121</v>
      </c>
      <c r="AB130" s="39">
        <v>5.2</v>
      </c>
      <c r="AC130" s="80" t="str">
        <f t="shared" si="9"/>
        <v>MPM 5.2</v>
      </c>
      <c r="AD130" s="66" t="str">
        <f>IF(Tabla262[[#This Row],[Equivalent]]&gt;0, "YES", "NO")</f>
        <v>NO</v>
      </c>
      <c r="AE130" s="40">
        <f t="shared" si="10"/>
        <v>0</v>
      </c>
      <c r="AL130"/>
    </row>
    <row r="131" spans="1:38" ht="15.75" x14ac:dyDescent="0.25">
      <c r="A131" s="40">
        <v>3</v>
      </c>
      <c r="B131" s="40" t="s">
        <v>144</v>
      </c>
      <c r="C131" s="40">
        <v>3.1</v>
      </c>
      <c r="D131" s="80" t="str">
        <f>CONCATENATE(B131," ",C131)</f>
        <v>MST 3.1</v>
      </c>
      <c r="E131" s="51"/>
      <c r="F131" s="40"/>
      <c r="G131" s="40"/>
      <c r="H131" s="40"/>
      <c r="Y131" s="91">
        <v>5</v>
      </c>
      <c r="Z131" s="39" t="s">
        <v>549</v>
      </c>
      <c r="AA131" s="39" t="s">
        <v>121</v>
      </c>
      <c r="AB131" s="39">
        <v>5.3</v>
      </c>
      <c r="AC131" s="80" t="str">
        <f t="shared" si="9"/>
        <v>MPM 5.3</v>
      </c>
      <c r="AD131" s="66" t="str">
        <f>IF(Tabla262[[#This Row],[Equivalent]]&gt;0, "YES", "NO")</f>
        <v>NO</v>
      </c>
      <c r="AE131" s="40">
        <f t="shared" si="10"/>
        <v>0</v>
      </c>
      <c r="AL131"/>
    </row>
    <row r="132" spans="1:38" ht="15.75" x14ac:dyDescent="0.25">
      <c r="A132" s="40">
        <v>3</v>
      </c>
      <c r="B132" s="40" t="s">
        <v>144</v>
      </c>
      <c r="C132" s="40">
        <v>3.2</v>
      </c>
      <c r="D132" s="80" t="str">
        <f>CONCATENATE(B132," ",C132)</f>
        <v>MST 3.2</v>
      </c>
      <c r="E132" s="51"/>
      <c r="F132" s="40"/>
      <c r="G132" s="40"/>
      <c r="H132" s="40"/>
      <c r="Y132" s="91">
        <v>1</v>
      </c>
      <c r="Z132" s="39" t="s">
        <v>553</v>
      </c>
      <c r="AA132" s="39" t="s">
        <v>144</v>
      </c>
      <c r="AB132" s="39">
        <v>1.1000000000000001</v>
      </c>
      <c r="AC132" s="80" t="str">
        <f t="shared" ref="AC132:AC195" si="11">CONCATENATE(AA132," ",AB132)</f>
        <v>MST 1.1</v>
      </c>
      <c r="AD132" s="66" t="str">
        <f>IF(Tabla262[[#This Row],[Equivalent]]&gt;0, "YES", "NO")</f>
        <v>YES</v>
      </c>
      <c r="AE132" s="40">
        <f t="shared" ref="AE132:AE195" si="12">COUNTIFS($D$3:$D$441,$AC132,$E$3:$E$441,$J$3)</f>
        <v>1</v>
      </c>
      <c r="AL132"/>
    </row>
    <row r="133" spans="1:38" ht="15.75" x14ac:dyDescent="0.25">
      <c r="A133" s="40">
        <v>4</v>
      </c>
      <c r="B133" s="40" t="s">
        <v>144</v>
      </c>
      <c r="C133" s="40">
        <v>4.0999999999999996</v>
      </c>
      <c r="D133" s="80" t="str">
        <f>CONCATENATE(B133," ",C133)</f>
        <v>MST 4.1</v>
      </c>
      <c r="E133" s="51"/>
      <c r="F133" s="40"/>
      <c r="G133" s="40"/>
      <c r="H133" s="40"/>
      <c r="Y133" s="91">
        <v>1</v>
      </c>
      <c r="Z133" s="39" t="s">
        <v>553</v>
      </c>
      <c r="AA133" s="39" t="s">
        <v>144</v>
      </c>
      <c r="AB133" s="39">
        <v>1.2</v>
      </c>
      <c r="AC133" s="80" t="str">
        <f t="shared" si="11"/>
        <v>MST 1.2</v>
      </c>
      <c r="AD133" s="66" t="str">
        <f>IF(Tabla262[[#This Row],[Equivalent]]&gt;0, "YES", "NO")</f>
        <v>YES</v>
      </c>
      <c r="AE133" s="40">
        <f t="shared" si="12"/>
        <v>1</v>
      </c>
      <c r="AL133"/>
    </row>
    <row r="134" spans="1:38" ht="15.75" x14ac:dyDescent="0.25">
      <c r="A134" s="40">
        <v>4</v>
      </c>
      <c r="B134" s="40" t="s">
        <v>144</v>
      </c>
      <c r="C134" s="40">
        <v>4.0999999999999996</v>
      </c>
      <c r="D134" s="80" t="str">
        <f>CONCATENATE(B134," ",C134)</f>
        <v>MST 4.1</v>
      </c>
      <c r="E134" s="51"/>
      <c r="F134" s="40"/>
      <c r="G134" s="40"/>
      <c r="H134" s="40"/>
      <c r="Y134" s="91">
        <v>2</v>
      </c>
      <c r="Z134" s="39" t="s">
        <v>553</v>
      </c>
      <c r="AA134" s="39" t="s">
        <v>144</v>
      </c>
      <c r="AB134" s="39">
        <v>2.1</v>
      </c>
      <c r="AC134" s="80" t="str">
        <f t="shared" si="11"/>
        <v>MST 2.1</v>
      </c>
      <c r="AD134" s="66" t="str">
        <f>IF(Tabla262[[#This Row],[Equivalent]]&gt;0, "YES", "NO")</f>
        <v>NO</v>
      </c>
      <c r="AE134" s="40">
        <f t="shared" si="12"/>
        <v>0</v>
      </c>
      <c r="AL134"/>
    </row>
    <row r="135" spans="1:38" ht="18" customHeight="1" x14ac:dyDescent="0.25">
      <c r="A135" s="40">
        <v>4</v>
      </c>
      <c r="B135" s="40" t="s">
        <v>144</v>
      </c>
      <c r="C135" s="40">
        <v>4.0999999999999996</v>
      </c>
      <c r="D135" s="80" t="str">
        <f>CONCATENATE(B135," ",C135)</f>
        <v>MST 4.1</v>
      </c>
      <c r="E135" s="51"/>
      <c r="F135" s="40"/>
      <c r="G135" s="40"/>
      <c r="H135" s="40"/>
      <c r="Y135" s="91">
        <v>2</v>
      </c>
      <c r="Z135" s="39" t="s">
        <v>553</v>
      </c>
      <c r="AA135" s="39" t="s">
        <v>144</v>
      </c>
      <c r="AB135" s="39">
        <v>2.2000000000000002</v>
      </c>
      <c r="AC135" s="80" t="str">
        <f t="shared" si="11"/>
        <v>MST 2.2</v>
      </c>
      <c r="AD135" s="66" t="str">
        <f>IF(Tabla262[[#This Row],[Equivalent]]&gt;0, "YES", "NO")</f>
        <v>YES</v>
      </c>
      <c r="AE135" s="40">
        <f t="shared" si="12"/>
        <v>1</v>
      </c>
      <c r="AL135"/>
    </row>
    <row r="136" spans="1:38" ht="18" customHeight="1" x14ac:dyDescent="0.25">
      <c r="A136" s="40">
        <v>1</v>
      </c>
      <c r="B136" s="40" t="s">
        <v>166</v>
      </c>
      <c r="C136" s="40">
        <v>1.1000000000000001</v>
      </c>
      <c r="D136" s="80" t="str">
        <f>CONCATENATE(B136," ",C136)</f>
        <v>OT 1.1</v>
      </c>
      <c r="E136" s="51"/>
      <c r="F136" s="40"/>
      <c r="G136" s="40"/>
      <c r="H136" s="40"/>
      <c r="Y136" s="91">
        <v>2</v>
      </c>
      <c r="Z136" s="39" t="s">
        <v>553</v>
      </c>
      <c r="AA136" s="39" t="s">
        <v>144</v>
      </c>
      <c r="AB136" s="39">
        <v>2.2999999999999998</v>
      </c>
      <c r="AC136" s="80" t="str">
        <f t="shared" si="11"/>
        <v>MST 2.3</v>
      </c>
      <c r="AD136" s="66" t="str">
        <f>IF(Tabla262[[#This Row],[Equivalent]]&gt;0, "YES", "NO")</f>
        <v>NO</v>
      </c>
      <c r="AE136" s="40">
        <f t="shared" si="12"/>
        <v>0</v>
      </c>
      <c r="AL136"/>
    </row>
    <row r="137" spans="1:38" ht="18" customHeight="1" x14ac:dyDescent="0.25">
      <c r="A137" s="40">
        <v>2</v>
      </c>
      <c r="B137" s="40" t="s">
        <v>166</v>
      </c>
      <c r="C137" s="40">
        <v>2.2000000000000002</v>
      </c>
      <c r="D137" s="80" t="str">
        <f>CONCATENATE(B137," ",C137)</f>
        <v>OT 2.2</v>
      </c>
      <c r="E137" s="51"/>
      <c r="F137" s="40"/>
      <c r="G137" s="40"/>
      <c r="H137" s="40"/>
      <c r="Y137" s="91">
        <v>2</v>
      </c>
      <c r="Z137" s="39" t="s">
        <v>553</v>
      </c>
      <c r="AA137" s="39" t="s">
        <v>144</v>
      </c>
      <c r="AB137" s="39">
        <v>2.4</v>
      </c>
      <c r="AC137" s="80" t="str">
        <f t="shared" si="11"/>
        <v>MST 2.4</v>
      </c>
      <c r="AD137" s="66" t="str">
        <f>IF(Tabla262[[#This Row],[Equivalent]]&gt;0, "YES", "NO")</f>
        <v>NO</v>
      </c>
      <c r="AE137" s="40">
        <f t="shared" si="12"/>
        <v>0</v>
      </c>
      <c r="AL137"/>
    </row>
    <row r="138" spans="1:38" ht="18" customHeight="1" x14ac:dyDescent="0.25">
      <c r="A138" s="39">
        <v>2</v>
      </c>
      <c r="B138" s="39" t="s">
        <v>166</v>
      </c>
      <c r="C138" s="39">
        <v>2.2000000000000002</v>
      </c>
      <c r="D138" s="80" t="str">
        <f>CONCATENATE(B138," ",C138)</f>
        <v>OT 2.2</v>
      </c>
      <c r="E138" s="51"/>
      <c r="F138" s="40"/>
      <c r="G138" s="40"/>
      <c r="H138" s="40"/>
      <c r="Y138" s="91">
        <v>3</v>
      </c>
      <c r="Z138" s="39" t="s">
        <v>553</v>
      </c>
      <c r="AA138" s="39" t="s">
        <v>144</v>
      </c>
      <c r="AB138" s="39">
        <v>3.1</v>
      </c>
      <c r="AC138" s="80" t="str">
        <f t="shared" si="11"/>
        <v>MST 3.1</v>
      </c>
      <c r="AD138" s="66" t="str">
        <f>IF(Tabla262[[#This Row],[Equivalent]]&gt;0, "YES", "NO")</f>
        <v>NO</v>
      </c>
      <c r="AE138" s="40">
        <f t="shared" si="12"/>
        <v>0</v>
      </c>
      <c r="AL138"/>
    </row>
    <row r="139" spans="1:38" ht="18" customHeight="1" x14ac:dyDescent="0.25">
      <c r="A139" s="18">
        <v>3</v>
      </c>
      <c r="B139" s="18" t="s">
        <v>166</v>
      </c>
      <c r="C139" s="18">
        <v>3.1</v>
      </c>
      <c r="D139" s="80" t="str">
        <f>CONCATENATE(B139," ",C139)</f>
        <v>OT 3.1</v>
      </c>
      <c r="E139" s="51"/>
      <c r="F139" s="40"/>
      <c r="G139" s="40"/>
      <c r="H139" s="40"/>
      <c r="Y139" s="91">
        <v>3</v>
      </c>
      <c r="Z139" s="39" t="s">
        <v>553</v>
      </c>
      <c r="AA139" s="39" t="s">
        <v>144</v>
      </c>
      <c r="AB139" s="39">
        <v>3.2</v>
      </c>
      <c r="AC139" s="80" t="str">
        <f t="shared" si="11"/>
        <v>MST 3.2</v>
      </c>
      <c r="AD139" s="66" t="str">
        <f>IF(Tabla262[[#This Row],[Equivalent]]&gt;0, "YES", "NO")</f>
        <v>NO</v>
      </c>
      <c r="AE139" s="40">
        <f t="shared" si="12"/>
        <v>0</v>
      </c>
      <c r="AL139"/>
    </row>
    <row r="140" spans="1:38" ht="18" customHeight="1" x14ac:dyDescent="0.25">
      <c r="A140" s="40">
        <v>3</v>
      </c>
      <c r="B140" s="40" t="s">
        <v>166</v>
      </c>
      <c r="C140" s="40">
        <v>3.2</v>
      </c>
      <c r="D140" s="80" t="str">
        <f>CONCATENATE(B140," ",C140)</f>
        <v>OT 3.2</v>
      </c>
      <c r="E140" s="51"/>
      <c r="F140" s="40"/>
      <c r="G140" s="40"/>
      <c r="H140" s="40"/>
      <c r="Y140" s="91">
        <v>3</v>
      </c>
      <c r="Z140" s="39" t="s">
        <v>553</v>
      </c>
      <c r="AA140" s="39" t="s">
        <v>144</v>
      </c>
      <c r="AB140" s="39">
        <v>3.3</v>
      </c>
      <c r="AC140" s="80" t="str">
        <f t="shared" si="11"/>
        <v>MST 3.3</v>
      </c>
      <c r="AD140" s="66" t="str">
        <f>IF(Tabla262[[#This Row],[Equivalent]]&gt;0, "YES", "NO")</f>
        <v>NO</v>
      </c>
      <c r="AE140" s="40">
        <f t="shared" si="12"/>
        <v>0</v>
      </c>
      <c r="AL140"/>
    </row>
    <row r="141" spans="1:38" ht="15.75" x14ac:dyDescent="0.25">
      <c r="A141" s="40">
        <v>3</v>
      </c>
      <c r="B141" s="40" t="s">
        <v>166</v>
      </c>
      <c r="C141" s="40">
        <v>3.2</v>
      </c>
      <c r="D141" s="80" t="str">
        <f>CONCATENATE(B141," ",C141)</f>
        <v>OT 3.2</v>
      </c>
      <c r="E141" s="51"/>
      <c r="F141" s="40"/>
      <c r="G141" s="40"/>
      <c r="H141" s="40"/>
      <c r="Y141" s="91">
        <v>4</v>
      </c>
      <c r="Z141" s="39" t="s">
        <v>553</v>
      </c>
      <c r="AA141" s="39" t="s">
        <v>144</v>
      </c>
      <c r="AB141" s="39">
        <v>4.0999999999999996</v>
      </c>
      <c r="AC141" s="80" t="str">
        <f t="shared" si="11"/>
        <v>MST 4.1</v>
      </c>
      <c r="AD141" s="66" t="str">
        <f>IF(Tabla262[[#This Row],[Equivalent]]&gt;0, "YES", "NO")</f>
        <v>NO</v>
      </c>
      <c r="AE141" s="40">
        <f t="shared" si="12"/>
        <v>0</v>
      </c>
      <c r="AL141"/>
    </row>
    <row r="142" spans="1:38" ht="15.75" x14ac:dyDescent="0.25">
      <c r="A142" s="40">
        <v>3</v>
      </c>
      <c r="B142" s="40" t="s">
        <v>166</v>
      </c>
      <c r="C142" s="40">
        <v>3.3</v>
      </c>
      <c r="D142" s="80" t="str">
        <f>CONCATENATE(B142," ",C142)</f>
        <v>OT 3.3</v>
      </c>
      <c r="E142" s="51"/>
      <c r="F142" s="40"/>
      <c r="G142" s="40"/>
      <c r="H142" s="40"/>
      <c r="Y142" s="91">
        <v>1</v>
      </c>
      <c r="Z142" s="39" t="s">
        <v>549</v>
      </c>
      <c r="AA142" s="39" t="s">
        <v>166</v>
      </c>
      <c r="AB142" s="39">
        <v>1.1000000000000001</v>
      </c>
      <c r="AC142" s="80" t="str">
        <f t="shared" si="11"/>
        <v>OT 1.1</v>
      </c>
      <c r="AD142" s="66" t="str">
        <f>IF(Tabla262[[#This Row],[Equivalent]]&gt;0, "YES", "NO")</f>
        <v>NO</v>
      </c>
      <c r="AE142" s="40">
        <f t="shared" si="12"/>
        <v>0</v>
      </c>
      <c r="AL142"/>
    </row>
    <row r="143" spans="1:38" ht="15.75" x14ac:dyDescent="0.25">
      <c r="A143" s="40">
        <v>3</v>
      </c>
      <c r="B143" s="40" t="s">
        <v>166</v>
      </c>
      <c r="C143" s="40">
        <v>3.4</v>
      </c>
      <c r="D143" s="80" t="str">
        <f>CONCATENATE(B143," ",C143)</f>
        <v>OT 3.4</v>
      </c>
      <c r="E143" s="51"/>
      <c r="F143" s="40"/>
      <c r="G143" s="40"/>
      <c r="H143" s="40"/>
      <c r="Y143" s="91">
        <v>2</v>
      </c>
      <c r="Z143" s="39" t="s">
        <v>549</v>
      </c>
      <c r="AA143" s="39" t="s">
        <v>166</v>
      </c>
      <c r="AB143" s="39">
        <v>2.1</v>
      </c>
      <c r="AC143" s="80" t="str">
        <f t="shared" si="11"/>
        <v>OT 2.1</v>
      </c>
      <c r="AD143" s="66" t="str">
        <f>IF(Tabla262[[#This Row],[Equivalent]]&gt;0, "YES", "NO")</f>
        <v>NO</v>
      </c>
      <c r="AE143" s="40">
        <f t="shared" si="12"/>
        <v>0</v>
      </c>
      <c r="AL143"/>
    </row>
    <row r="144" spans="1:38" ht="15.75" x14ac:dyDescent="0.25">
      <c r="A144" s="18">
        <v>3</v>
      </c>
      <c r="B144" s="18" t="s">
        <v>166</v>
      </c>
      <c r="C144" s="18">
        <v>3.4</v>
      </c>
      <c r="D144" s="80" t="str">
        <f>CONCATENATE(B144," ",C144)</f>
        <v>OT 3.4</v>
      </c>
      <c r="E144" s="51"/>
      <c r="F144" s="40"/>
      <c r="G144" s="40"/>
      <c r="H144" s="40"/>
      <c r="Y144" s="91">
        <v>2</v>
      </c>
      <c r="Z144" s="39" t="s">
        <v>549</v>
      </c>
      <c r="AA144" s="39" t="s">
        <v>166</v>
      </c>
      <c r="AB144" s="39">
        <v>2.2000000000000002</v>
      </c>
      <c r="AC144" s="80" t="str">
        <f t="shared" si="11"/>
        <v>OT 2.2</v>
      </c>
      <c r="AD144" s="66" t="str">
        <f>IF(Tabla262[[#This Row],[Equivalent]]&gt;0, "YES", "NO")</f>
        <v>NO</v>
      </c>
      <c r="AE144" s="40">
        <f t="shared" si="12"/>
        <v>0</v>
      </c>
      <c r="AL144"/>
    </row>
    <row r="145" spans="1:38" ht="15.75" x14ac:dyDescent="0.25">
      <c r="A145" s="40">
        <v>3</v>
      </c>
      <c r="B145" s="40" t="s">
        <v>166</v>
      </c>
      <c r="C145" s="40">
        <v>3.5</v>
      </c>
      <c r="D145" s="80" t="str">
        <f>CONCATENATE(B145," ",C145)</f>
        <v>OT 3.5</v>
      </c>
      <c r="E145" s="51"/>
      <c r="F145" s="40"/>
      <c r="G145" s="40"/>
      <c r="H145" s="40"/>
      <c r="Y145" s="91">
        <v>3</v>
      </c>
      <c r="Z145" s="39" t="s">
        <v>549</v>
      </c>
      <c r="AA145" s="39" t="s">
        <v>166</v>
      </c>
      <c r="AB145" s="39">
        <v>3.1</v>
      </c>
      <c r="AC145" s="80" t="str">
        <f t="shared" si="11"/>
        <v>OT 3.1</v>
      </c>
      <c r="AD145" s="66" t="str">
        <f>IF(Tabla262[[#This Row],[Equivalent]]&gt;0, "YES", "NO")</f>
        <v>NO</v>
      </c>
      <c r="AE145" s="40">
        <f t="shared" si="12"/>
        <v>0</v>
      </c>
      <c r="AL145"/>
    </row>
    <row r="146" spans="1:38" ht="15.75" x14ac:dyDescent="0.25">
      <c r="A146" s="40">
        <v>3</v>
      </c>
      <c r="B146" s="40" t="s">
        <v>166</v>
      </c>
      <c r="C146" s="40">
        <v>3.6</v>
      </c>
      <c r="D146" s="80" t="str">
        <f>CONCATENATE(B146," ",C146)</f>
        <v>OT 3.6</v>
      </c>
      <c r="E146" s="51"/>
      <c r="F146" s="40"/>
      <c r="G146" s="40"/>
      <c r="H146" s="40"/>
      <c r="Y146" s="91">
        <v>3</v>
      </c>
      <c r="Z146" s="39" t="s">
        <v>549</v>
      </c>
      <c r="AA146" s="39" t="s">
        <v>166</v>
      </c>
      <c r="AB146" s="39">
        <v>3.2</v>
      </c>
      <c r="AC146" s="80" t="str">
        <f t="shared" si="11"/>
        <v>OT 3.2</v>
      </c>
      <c r="AD146" s="66" t="str">
        <f>IF(Tabla262[[#This Row],[Equivalent]]&gt;0, "YES", "NO")</f>
        <v>NO</v>
      </c>
      <c r="AE146" s="40">
        <f t="shared" si="12"/>
        <v>0</v>
      </c>
      <c r="AL146"/>
    </row>
    <row r="147" spans="1:38" ht="15.75" x14ac:dyDescent="0.25">
      <c r="A147" s="40">
        <v>3</v>
      </c>
      <c r="B147" s="40" t="s">
        <v>199</v>
      </c>
      <c r="C147" s="40">
        <v>3.3</v>
      </c>
      <c r="D147" s="80" t="str">
        <f>CONCATENATE(B147," ",C147)</f>
        <v>PAD 3.3</v>
      </c>
      <c r="E147" s="51"/>
      <c r="F147" s="40"/>
      <c r="G147" s="40"/>
      <c r="H147" s="40"/>
      <c r="Y147" s="91">
        <v>3</v>
      </c>
      <c r="Z147" s="39" t="s">
        <v>549</v>
      </c>
      <c r="AA147" s="39" t="s">
        <v>166</v>
      </c>
      <c r="AB147" s="39">
        <v>3.3</v>
      </c>
      <c r="AC147" s="80" t="str">
        <f t="shared" si="11"/>
        <v>OT 3.3</v>
      </c>
      <c r="AD147" s="66" t="str">
        <f>IF(Tabla262[[#This Row],[Equivalent]]&gt;0, "YES", "NO")</f>
        <v>NO</v>
      </c>
      <c r="AE147" s="40">
        <f t="shared" si="12"/>
        <v>0</v>
      </c>
      <c r="AL147"/>
    </row>
    <row r="148" spans="1:38" ht="15.75" x14ac:dyDescent="0.25">
      <c r="A148" s="40">
        <v>3</v>
      </c>
      <c r="B148" s="40" t="s">
        <v>199</v>
      </c>
      <c r="C148" s="40">
        <v>3.4</v>
      </c>
      <c r="D148" s="80" t="str">
        <f>CONCATENATE(B148," ",C148)</f>
        <v>PAD 3.4</v>
      </c>
      <c r="E148" s="51"/>
      <c r="F148" s="40"/>
      <c r="G148" s="40"/>
      <c r="H148" s="40"/>
      <c r="Y148" s="91">
        <v>3</v>
      </c>
      <c r="Z148" s="39" t="s">
        <v>549</v>
      </c>
      <c r="AA148" s="39" t="s">
        <v>166</v>
      </c>
      <c r="AB148" s="39">
        <v>3.4</v>
      </c>
      <c r="AC148" s="80" t="str">
        <f t="shared" si="11"/>
        <v>OT 3.4</v>
      </c>
      <c r="AD148" s="66" t="str">
        <f>IF(Tabla262[[#This Row],[Equivalent]]&gt;0, "YES", "NO")</f>
        <v>NO</v>
      </c>
      <c r="AE148" s="40">
        <f t="shared" si="12"/>
        <v>0</v>
      </c>
      <c r="AL148"/>
    </row>
    <row r="149" spans="1:38" ht="18" customHeight="1" x14ac:dyDescent="0.25">
      <c r="A149" s="40">
        <v>1</v>
      </c>
      <c r="B149" s="40" t="s">
        <v>210</v>
      </c>
      <c r="C149" s="40">
        <v>1.2</v>
      </c>
      <c r="D149" s="80" t="str">
        <f>CONCATENATE(B149," ",C149)</f>
        <v>PCM 1.2</v>
      </c>
      <c r="E149" s="51"/>
      <c r="F149" s="40"/>
      <c r="G149" s="40"/>
      <c r="H149" s="40"/>
      <c r="Y149" s="91">
        <v>3</v>
      </c>
      <c r="Z149" s="39" t="s">
        <v>549</v>
      </c>
      <c r="AA149" s="39" t="s">
        <v>166</v>
      </c>
      <c r="AB149" s="39">
        <v>3.5</v>
      </c>
      <c r="AC149" s="80" t="str">
        <f t="shared" si="11"/>
        <v>OT 3.5</v>
      </c>
      <c r="AD149" s="66" t="str">
        <f>IF(Tabla262[[#This Row],[Equivalent]]&gt;0, "YES", "NO")</f>
        <v>NO</v>
      </c>
      <c r="AE149" s="40">
        <f t="shared" si="12"/>
        <v>0</v>
      </c>
      <c r="AL149"/>
    </row>
    <row r="150" spans="1:38" ht="18" customHeight="1" x14ac:dyDescent="0.25">
      <c r="A150" s="40">
        <v>2</v>
      </c>
      <c r="B150" s="40" t="s">
        <v>210</v>
      </c>
      <c r="C150" s="40">
        <v>2.1</v>
      </c>
      <c r="D150" s="80" t="str">
        <f>CONCATENATE(B150," ",C150)</f>
        <v>PCM 2.1</v>
      </c>
      <c r="E150" s="51"/>
      <c r="F150" s="40"/>
      <c r="G150" s="40"/>
      <c r="H150" s="40"/>
      <c r="Y150" s="91">
        <v>3</v>
      </c>
      <c r="Z150" s="39" t="s">
        <v>549</v>
      </c>
      <c r="AA150" s="39" t="s">
        <v>166</v>
      </c>
      <c r="AB150" s="39">
        <v>3.6</v>
      </c>
      <c r="AC150" s="80" t="str">
        <f t="shared" si="11"/>
        <v>OT 3.6</v>
      </c>
      <c r="AD150" s="66" t="str">
        <f>IF(Tabla262[[#This Row],[Equivalent]]&gt;0, "YES", "NO")</f>
        <v>NO</v>
      </c>
      <c r="AE150" s="40">
        <f t="shared" si="12"/>
        <v>0</v>
      </c>
      <c r="AL150"/>
    </row>
    <row r="151" spans="1:38" ht="15.75" x14ac:dyDescent="0.25">
      <c r="A151" s="18">
        <v>2</v>
      </c>
      <c r="B151" s="18" t="s">
        <v>210</v>
      </c>
      <c r="C151" s="18">
        <v>2.2000000000000002</v>
      </c>
      <c r="D151" s="80" t="str">
        <f>CONCATENATE(B151," ",C151)</f>
        <v>PCM 2.2</v>
      </c>
      <c r="E151" s="51"/>
      <c r="F151" s="40"/>
      <c r="G151" s="40"/>
      <c r="H151" s="40"/>
      <c r="Y151" s="91">
        <v>1</v>
      </c>
      <c r="Z151" s="39" t="s">
        <v>549</v>
      </c>
      <c r="AA151" s="39" t="s">
        <v>199</v>
      </c>
      <c r="AB151" s="39">
        <v>1.1000000000000001</v>
      </c>
      <c r="AC151" s="80" t="str">
        <f t="shared" si="11"/>
        <v>PAD 1.1</v>
      </c>
      <c r="AD151" s="66" t="str">
        <f>IF(Tabla262[[#This Row],[Equivalent]]&gt;0, "YES", "NO")</f>
        <v>NO</v>
      </c>
      <c r="AE151" s="40">
        <f t="shared" si="12"/>
        <v>0</v>
      </c>
      <c r="AL151"/>
    </row>
    <row r="152" spans="1:38" ht="15.75" x14ac:dyDescent="0.25">
      <c r="A152" s="18">
        <v>3</v>
      </c>
      <c r="B152" s="18" t="s">
        <v>210</v>
      </c>
      <c r="C152" s="18">
        <v>3.1</v>
      </c>
      <c r="D152" s="80" t="str">
        <f>CONCATENATE(B152," ",C152)</f>
        <v>PCM 3.1</v>
      </c>
      <c r="E152" s="51"/>
      <c r="F152" s="40"/>
      <c r="G152" s="40"/>
      <c r="H152" s="40"/>
      <c r="Y152" s="91">
        <v>2</v>
      </c>
      <c r="Z152" s="39" t="s">
        <v>549</v>
      </c>
      <c r="AA152" s="39" t="s">
        <v>199</v>
      </c>
      <c r="AB152" s="39">
        <v>2.1</v>
      </c>
      <c r="AC152" s="80" t="str">
        <f t="shared" si="11"/>
        <v>PAD 2.1</v>
      </c>
      <c r="AD152" s="66" t="str">
        <f>IF(Tabla262[[#This Row],[Equivalent]]&gt;0, "YES", "NO")</f>
        <v>NO</v>
      </c>
      <c r="AE152" s="40">
        <f t="shared" si="12"/>
        <v>0</v>
      </c>
      <c r="AL152"/>
    </row>
    <row r="153" spans="1:38" ht="15.75" x14ac:dyDescent="0.25">
      <c r="A153" s="40">
        <v>3</v>
      </c>
      <c r="B153" s="40" t="s">
        <v>210</v>
      </c>
      <c r="C153" s="40">
        <v>3.3</v>
      </c>
      <c r="D153" s="80" t="str">
        <f>CONCATENATE(B153," ",C153)</f>
        <v>PCM 3.3</v>
      </c>
      <c r="E153" s="51"/>
      <c r="F153" s="40"/>
      <c r="G153" s="40"/>
      <c r="H153" s="40"/>
      <c r="Y153" s="91">
        <v>2</v>
      </c>
      <c r="Z153" s="39" t="s">
        <v>549</v>
      </c>
      <c r="AA153" s="39" t="s">
        <v>199</v>
      </c>
      <c r="AB153" s="39">
        <v>2.2000000000000002</v>
      </c>
      <c r="AC153" s="80" t="str">
        <f t="shared" si="11"/>
        <v>PAD 2.2</v>
      </c>
      <c r="AD153" s="66" t="str">
        <f>IF(Tabla262[[#This Row],[Equivalent]]&gt;0, "YES", "NO")</f>
        <v>NO</v>
      </c>
      <c r="AE153" s="40">
        <f t="shared" si="12"/>
        <v>0</v>
      </c>
      <c r="AL153"/>
    </row>
    <row r="154" spans="1:38" ht="15.75" x14ac:dyDescent="0.25">
      <c r="A154" s="40">
        <v>1</v>
      </c>
      <c r="B154" s="40" t="s">
        <v>230</v>
      </c>
      <c r="C154" s="40">
        <v>1.1000000000000001</v>
      </c>
      <c r="D154" s="80" t="str">
        <f>CONCATENATE(B154," ",C154)</f>
        <v>PI 1.1</v>
      </c>
      <c r="E154" s="51"/>
      <c r="F154" s="40"/>
      <c r="G154" s="40"/>
      <c r="H154" s="40"/>
      <c r="Y154" s="91">
        <v>2</v>
      </c>
      <c r="Z154" s="39" t="s">
        <v>549</v>
      </c>
      <c r="AA154" s="39" t="s">
        <v>199</v>
      </c>
      <c r="AB154" s="39">
        <v>2.2999999999999998</v>
      </c>
      <c r="AC154" s="80" t="str">
        <f t="shared" si="11"/>
        <v>PAD 2.3</v>
      </c>
      <c r="AD154" s="66" t="str">
        <f>IF(Tabla262[[#This Row],[Equivalent]]&gt;0, "YES", "NO")</f>
        <v>NO</v>
      </c>
      <c r="AE154" s="40">
        <f t="shared" si="12"/>
        <v>0</v>
      </c>
      <c r="AL154"/>
    </row>
    <row r="155" spans="1:38" ht="15.75" x14ac:dyDescent="0.25">
      <c r="A155" s="40">
        <v>2</v>
      </c>
      <c r="B155" s="40" t="s">
        <v>230</v>
      </c>
      <c r="C155" s="40">
        <v>2.1</v>
      </c>
      <c r="D155" s="80" t="str">
        <f>CONCATENATE(B155," ",C155)</f>
        <v>PI 2.1</v>
      </c>
      <c r="E155" s="51"/>
      <c r="F155" s="40"/>
      <c r="G155" s="40"/>
      <c r="H155" s="40"/>
      <c r="Y155" s="91">
        <v>3</v>
      </c>
      <c r="Z155" s="39" t="s">
        <v>549</v>
      </c>
      <c r="AA155" s="39" t="s">
        <v>199</v>
      </c>
      <c r="AB155" s="39">
        <v>3.1</v>
      </c>
      <c r="AC155" s="80" t="str">
        <f t="shared" si="11"/>
        <v>PAD 3.1</v>
      </c>
      <c r="AD155" s="66" t="str">
        <f>IF(Tabla262[[#This Row],[Equivalent]]&gt;0, "YES", "NO")</f>
        <v>NO</v>
      </c>
      <c r="AE155" s="40">
        <f t="shared" si="12"/>
        <v>0</v>
      </c>
      <c r="AL155"/>
    </row>
    <row r="156" spans="1:38" ht="15.75" x14ac:dyDescent="0.25">
      <c r="A156" s="40">
        <v>2</v>
      </c>
      <c r="B156" s="40" t="s">
        <v>230</v>
      </c>
      <c r="C156" s="40">
        <v>2.4</v>
      </c>
      <c r="D156" s="80" t="str">
        <f>CONCATENATE(B156," ",C156)</f>
        <v>PI 2.4</v>
      </c>
      <c r="E156" s="51"/>
      <c r="F156" s="40"/>
      <c r="G156" s="40"/>
      <c r="H156" s="40"/>
      <c r="Y156" s="91">
        <v>3</v>
      </c>
      <c r="Z156" s="39" t="s">
        <v>549</v>
      </c>
      <c r="AA156" s="39" t="s">
        <v>199</v>
      </c>
      <c r="AB156" s="39">
        <v>3.2</v>
      </c>
      <c r="AC156" s="80" t="str">
        <f t="shared" si="11"/>
        <v>PAD 3.2</v>
      </c>
      <c r="AD156" s="66" t="str">
        <f>IF(Tabla262[[#This Row],[Equivalent]]&gt;0, "YES", "NO")</f>
        <v>NO</v>
      </c>
      <c r="AE156" s="40">
        <f t="shared" si="12"/>
        <v>0</v>
      </c>
      <c r="AL156"/>
    </row>
    <row r="157" spans="1:38" ht="15.75" x14ac:dyDescent="0.25">
      <c r="A157" s="40">
        <v>2</v>
      </c>
      <c r="B157" s="40" t="s">
        <v>183</v>
      </c>
      <c r="C157" s="40">
        <v>2.1</v>
      </c>
      <c r="D157" s="80" t="str">
        <f>CONCATENATE(B157," ",C157)</f>
        <v>PLAN 2.1</v>
      </c>
      <c r="E157" s="51"/>
      <c r="F157" s="40"/>
      <c r="G157" s="40"/>
      <c r="H157" s="40"/>
      <c r="Y157" s="91">
        <v>3</v>
      </c>
      <c r="Z157" s="39" t="s">
        <v>549</v>
      </c>
      <c r="AA157" s="39" t="s">
        <v>199</v>
      </c>
      <c r="AB157" s="39">
        <v>3.3</v>
      </c>
      <c r="AC157" s="80" t="str">
        <f t="shared" si="11"/>
        <v>PAD 3.3</v>
      </c>
      <c r="AD157" s="66" t="str">
        <f>IF(Tabla262[[#This Row],[Equivalent]]&gt;0, "YES", "NO")</f>
        <v>NO</v>
      </c>
      <c r="AE157" s="40">
        <f t="shared" si="12"/>
        <v>0</v>
      </c>
      <c r="AL157"/>
    </row>
    <row r="158" spans="1:38" ht="18" customHeight="1" x14ac:dyDescent="0.25">
      <c r="A158" s="40">
        <v>2</v>
      </c>
      <c r="B158" s="40" t="s">
        <v>183</v>
      </c>
      <c r="C158" s="40">
        <v>2.2000000000000002</v>
      </c>
      <c r="D158" s="80" t="str">
        <f>CONCATENATE(B158," ",C158)</f>
        <v>PLAN 2.2</v>
      </c>
      <c r="E158" s="51"/>
      <c r="F158" s="40"/>
      <c r="G158" s="40"/>
      <c r="H158" s="40"/>
      <c r="Y158" s="91">
        <v>3</v>
      </c>
      <c r="Z158" s="39" t="s">
        <v>549</v>
      </c>
      <c r="AA158" s="39" t="s">
        <v>199</v>
      </c>
      <c r="AB158" s="39">
        <v>3.4</v>
      </c>
      <c r="AC158" s="80" t="str">
        <f t="shared" si="11"/>
        <v>PAD 3.4</v>
      </c>
      <c r="AD158" s="66" t="str">
        <f>IF(Tabla262[[#This Row],[Equivalent]]&gt;0, "YES", "NO")</f>
        <v>NO</v>
      </c>
      <c r="AE158" s="40">
        <f t="shared" si="12"/>
        <v>0</v>
      </c>
      <c r="AL158"/>
    </row>
    <row r="159" spans="1:38" ht="18" customHeight="1" x14ac:dyDescent="0.25">
      <c r="A159" s="40">
        <v>2</v>
      </c>
      <c r="B159" s="40" t="s">
        <v>183</v>
      </c>
      <c r="C159" s="40">
        <v>2.2000000000000002</v>
      </c>
      <c r="D159" s="80" t="str">
        <f>CONCATENATE(B159," ",C159)</f>
        <v>PLAN 2.2</v>
      </c>
      <c r="E159" s="51"/>
      <c r="F159" s="40"/>
      <c r="G159" s="40"/>
      <c r="H159" s="40"/>
      <c r="Y159" s="91">
        <v>3</v>
      </c>
      <c r="Z159" s="39" t="s">
        <v>549</v>
      </c>
      <c r="AA159" s="39" t="s">
        <v>199</v>
      </c>
      <c r="AB159" s="39">
        <v>3.5</v>
      </c>
      <c r="AC159" s="80" t="str">
        <f t="shared" si="11"/>
        <v>PAD 3.5</v>
      </c>
      <c r="AD159" s="66" t="str">
        <f>IF(Tabla262[[#This Row],[Equivalent]]&gt;0, "YES", "NO")</f>
        <v>NO</v>
      </c>
      <c r="AE159" s="40">
        <f t="shared" si="12"/>
        <v>0</v>
      </c>
      <c r="AL159"/>
    </row>
    <row r="160" spans="1:38" ht="15.75" x14ac:dyDescent="0.25">
      <c r="A160" s="40">
        <v>3</v>
      </c>
      <c r="B160" s="40" t="s">
        <v>183</v>
      </c>
      <c r="C160" s="40">
        <v>3.4</v>
      </c>
      <c r="D160" s="80" t="str">
        <f>CONCATENATE(B160," ",C160)</f>
        <v>PLAN 3.4</v>
      </c>
      <c r="E160" s="51"/>
      <c r="F160" s="40"/>
      <c r="G160" s="40"/>
      <c r="H160" s="40"/>
      <c r="Y160" s="91">
        <v>3</v>
      </c>
      <c r="Z160" s="39" t="s">
        <v>549</v>
      </c>
      <c r="AA160" s="39" t="s">
        <v>199</v>
      </c>
      <c r="AB160" s="39">
        <v>3.6</v>
      </c>
      <c r="AC160" s="80" t="str">
        <f t="shared" si="11"/>
        <v>PAD 3.6</v>
      </c>
      <c r="AD160" s="66" t="str">
        <f>IF(Tabla262[[#This Row],[Equivalent]]&gt;0, "YES", "NO")</f>
        <v>NO</v>
      </c>
      <c r="AE160" s="40">
        <f t="shared" si="12"/>
        <v>0</v>
      </c>
      <c r="AL160"/>
    </row>
    <row r="161" spans="1:38" ht="15.75" x14ac:dyDescent="0.25">
      <c r="A161" s="40">
        <v>1</v>
      </c>
      <c r="B161" s="40" t="s">
        <v>223</v>
      </c>
      <c r="C161" s="40">
        <v>1.1000000000000001</v>
      </c>
      <c r="D161" s="80" t="str">
        <f>CONCATENATE(B161," ",C161)</f>
        <v>PQA 1.1</v>
      </c>
      <c r="E161" s="51"/>
      <c r="F161" s="40"/>
      <c r="G161" s="40"/>
      <c r="H161" s="40"/>
      <c r="Y161" s="91">
        <v>1</v>
      </c>
      <c r="Z161" s="39" t="s">
        <v>549</v>
      </c>
      <c r="AA161" s="39" t="s">
        <v>210</v>
      </c>
      <c r="AB161" s="39">
        <v>1.1000000000000001</v>
      </c>
      <c r="AC161" s="80" t="str">
        <f t="shared" si="11"/>
        <v>PCM 1.1</v>
      </c>
      <c r="AD161" s="66" t="str">
        <f>IF(Tabla262[[#This Row],[Equivalent]]&gt;0, "YES", "NO")</f>
        <v>NO</v>
      </c>
      <c r="AE161" s="40">
        <f t="shared" si="12"/>
        <v>0</v>
      </c>
      <c r="AL161"/>
    </row>
    <row r="162" spans="1:38" ht="15.75" x14ac:dyDescent="0.25">
      <c r="A162" s="40">
        <v>2</v>
      </c>
      <c r="B162" s="40" t="s">
        <v>223</v>
      </c>
      <c r="C162" s="40">
        <v>2.1</v>
      </c>
      <c r="D162" s="80" t="str">
        <f>CONCATENATE(B162," ",C162)</f>
        <v>PQA 2.1</v>
      </c>
      <c r="E162" s="51"/>
      <c r="F162" s="40"/>
      <c r="G162" s="40"/>
      <c r="H162" s="40"/>
      <c r="Y162" s="91">
        <v>1</v>
      </c>
      <c r="Z162" s="39" t="s">
        <v>549</v>
      </c>
      <c r="AA162" s="39" t="s">
        <v>210</v>
      </c>
      <c r="AB162" s="39">
        <v>1.2</v>
      </c>
      <c r="AC162" s="80" t="str">
        <f t="shared" si="11"/>
        <v>PCM 1.2</v>
      </c>
      <c r="AD162" s="66" t="str">
        <f>IF(Tabla262[[#This Row],[Equivalent]]&gt;0, "YES", "NO")</f>
        <v>NO</v>
      </c>
      <c r="AE162" s="40">
        <f t="shared" si="12"/>
        <v>0</v>
      </c>
      <c r="AL162"/>
    </row>
    <row r="163" spans="1:38" ht="15.75" x14ac:dyDescent="0.25">
      <c r="A163" s="40">
        <v>2</v>
      </c>
      <c r="B163" s="40" t="s">
        <v>223</v>
      </c>
      <c r="C163" s="40">
        <v>2.1</v>
      </c>
      <c r="D163" s="80" t="str">
        <f>CONCATENATE(B163," ",C163)</f>
        <v>PQA 2.1</v>
      </c>
      <c r="E163" s="51"/>
      <c r="F163" s="40"/>
      <c r="G163" s="40"/>
      <c r="H163" s="40"/>
      <c r="Y163" s="91">
        <v>1</v>
      </c>
      <c r="Z163" s="39" t="s">
        <v>549</v>
      </c>
      <c r="AA163" s="39" t="s">
        <v>210</v>
      </c>
      <c r="AB163" s="39">
        <v>1.3</v>
      </c>
      <c r="AC163" s="80" t="str">
        <f t="shared" si="11"/>
        <v>PCM 1.3</v>
      </c>
      <c r="AD163" s="66" t="str">
        <f>IF(Tabla262[[#This Row],[Equivalent]]&gt;0, "YES", "NO")</f>
        <v>NO</v>
      </c>
      <c r="AE163" s="40">
        <f t="shared" si="12"/>
        <v>0</v>
      </c>
      <c r="AL163"/>
    </row>
    <row r="164" spans="1:38" ht="15.75" x14ac:dyDescent="0.25">
      <c r="A164" s="40">
        <v>2</v>
      </c>
      <c r="B164" s="40" t="s">
        <v>223</v>
      </c>
      <c r="C164" s="40">
        <v>2.1</v>
      </c>
      <c r="D164" s="80" t="str">
        <f>CONCATENATE(B164," ",C164)</f>
        <v>PQA 2.1</v>
      </c>
      <c r="E164" s="51"/>
      <c r="F164" s="40"/>
      <c r="G164" s="40"/>
      <c r="H164" s="40"/>
      <c r="Y164" s="91">
        <v>2</v>
      </c>
      <c r="Z164" s="39" t="s">
        <v>549</v>
      </c>
      <c r="AA164" s="39" t="s">
        <v>210</v>
      </c>
      <c r="AB164" s="39">
        <v>2.1</v>
      </c>
      <c r="AC164" s="80" t="str">
        <f t="shared" si="11"/>
        <v>PCM 2.1</v>
      </c>
      <c r="AD164" s="66" t="str">
        <f>IF(Tabla262[[#This Row],[Equivalent]]&gt;0, "YES", "NO")</f>
        <v>NO</v>
      </c>
      <c r="AE164" s="40">
        <f t="shared" si="12"/>
        <v>0</v>
      </c>
      <c r="AL164"/>
    </row>
    <row r="165" spans="1:38" ht="18" customHeight="1" x14ac:dyDescent="0.25">
      <c r="A165" s="40">
        <v>2</v>
      </c>
      <c r="B165" s="40" t="s">
        <v>223</v>
      </c>
      <c r="C165" s="40">
        <v>2.2000000000000002</v>
      </c>
      <c r="D165" s="80" t="str">
        <f>CONCATENATE(B165," ",C165)</f>
        <v>PQA 2.2</v>
      </c>
      <c r="E165" s="51"/>
      <c r="F165" s="40"/>
      <c r="G165" s="40"/>
      <c r="H165" s="40"/>
      <c r="Y165" s="91">
        <v>2</v>
      </c>
      <c r="Z165" s="39" t="s">
        <v>549</v>
      </c>
      <c r="AA165" s="39" t="s">
        <v>210</v>
      </c>
      <c r="AB165" s="39">
        <v>2.2000000000000002</v>
      </c>
      <c r="AC165" s="80" t="str">
        <f t="shared" si="11"/>
        <v>PCM 2.2</v>
      </c>
      <c r="AD165" s="66" t="str">
        <f>IF(Tabla262[[#This Row],[Equivalent]]&gt;0, "YES", "NO")</f>
        <v>NO</v>
      </c>
      <c r="AE165" s="40">
        <f t="shared" si="12"/>
        <v>0</v>
      </c>
      <c r="AL165"/>
    </row>
    <row r="166" spans="1:38" ht="15.75" x14ac:dyDescent="0.25">
      <c r="A166" s="40">
        <v>2</v>
      </c>
      <c r="B166" s="40" t="s">
        <v>223</v>
      </c>
      <c r="C166" s="40">
        <v>2.2000000000000002</v>
      </c>
      <c r="D166" s="80" t="str">
        <f>CONCATENATE(B166," ",C166)</f>
        <v>PQA 2.2</v>
      </c>
      <c r="E166" s="51"/>
      <c r="F166" s="40"/>
      <c r="G166" s="40"/>
      <c r="H166" s="40"/>
      <c r="Y166" s="91">
        <v>3</v>
      </c>
      <c r="Z166" s="39" t="s">
        <v>549</v>
      </c>
      <c r="AA166" s="39" t="s">
        <v>210</v>
      </c>
      <c r="AB166" s="39">
        <v>3.1</v>
      </c>
      <c r="AC166" s="80" t="str">
        <f t="shared" si="11"/>
        <v>PCM 3.1</v>
      </c>
      <c r="AD166" s="66" t="str">
        <f>IF(Tabla262[[#This Row],[Equivalent]]&gt;0, "YES", "NO")</f>
        <v>NO</v>
      </c>
      <c r="AE166" s="40">
        <f t="shared" si="12"/>
        <v>0</v>
      </c>
      <c r="AL166"/>
    </row>
    <row r="167" spans="1:38" ht="15.75" x14ac:dyDescent="0.25">
      <c r="A167" s="40">
        <v>2</v>
      </c>
      <c r="B167" s="40" t="s">
        <v>223</v>
      </c>
      <c r="C167" s="40">
        <v>2.2000000000000002</v>
      </c>
      <c r="D167" s="80" t="str">
        <f>CONCATENATE(B167," ",C167)</f>
        <v>PQA 2.2</v>
      </c>
      <c r="E167" s="51"/>
      <c r="F167" s="40"/>
      <c r="G167" s="40"/>
      <c r="H167" s="40"/>
      <c r="Y167" s="91">
        <v>3</v>
      </c>
      <c r="Z167" s="39" t="s">
        <v>549</v>
      </c>
      <c r="AA167" s="39" t="s">
        <v>210</v>
      </c>
      <c r="AB167" s="39">
        <v>3.2</v>
      </c>
      <c r="AC167" s="80" t="str">
        <f t="shared" si="11"/>
        <v>PCM 3.2</v>
      </c>
      <c r="AD167" s="66" t="str">
        <f>IF(Tabla262[[#This Row],[Equivalent]]&gt;0, "YES", "NO")</f>
        <v>NO</v>
      </c>
      <c r="AE167" s="40">
        <f t="shared" si="12"/>
        <v>0</v>
      </c>
      <c r="AL167"/>
    </row>
    <row r="168" spans="1:38" ht="15.75" x14ac:dyDescent="0.25">
      <c r="A168" s="40">
        <v>1</v>
      </c>
      <c r="B168" s="40" t="s">
        <v>176</v>
      </c>
      <c r="C168" s="40">
        <v>1.1000000000000001</v>
      </c>
      <c r="D168" s="80" t="str">
        <f>CONCATENATE(B168," ",C168)</f>
        <v>PR 1.1</v>
      </c>
      <c r="E168" s="51"/>
      <c r="F168" s="40"/>
      <c r="G168" s="40"/>
      <c r="H168" s="40"/>
      <c r="Y168" s="91">
        <v>3</v>
      </c>
      <c r="Z168" s="39" t="s">
        <v>549</v>
      </c>
      <c r="AA168" s="39" t="s">
        <v>210</v>
      </c>
      <c r="AB168" s="39">
        <v>3.3</v>
      </c>
      <c r="AC168" s="80" t="str">
        <f t="shared" si="11"/>
        <v>PCM 3.3</v>
      </c>
      <c r="AD168" s="66" t="str">
        <f>IF(Tabla262[[#This Row],[Equivalent]]&gt;0, "YES", "NO")</f>
        <v>NO</v>
      </c>
      <c r="AE168" s="40">
        <f t="shared" si="12"/>
        <v>0</v>
      </c>
      <c r="AL168"/>
    </row>
    <row r="169" spans="1:38" ht="15.75" x14ac:dyDescent="0.25">
      <c r="A169" s="40">
        <v>2</v>
      </c>
      <c r="B169" s="40" t="s">
        <v>176</v>
      </c>
      <c r="C169" s="40">
        <v>1.1000000000000001</v>
      </c>
      <c r="D169" s="80" t="str">
        <f>CONCATENATE(B169," ",C169)</f>
        <v>PR 1.1</v>
      </c>
      <c r="E169" s="51"/>
      <c r="F169" s="40"/>
      <c r="G169" s="40"/>
      <c r="H169" s="40"/>
      <c r="Y169" s="91">
        <v>3</v>
      </c>
      <c r="Z169" s="39" t="s">
        <v>549</v>
      </c>
      <c r="AA169" s="39" t="s">
        <v>210</v>
      </c>
      <c r="AB169" s="39">
        <v>3.4</v>
      </c>
      <c r="AC169" s="80" t="str">
        <f t="shared" si="11"/>
        <v>PCM 3.4</v>
      </c>
      <c r="AD169" s="66" t="str">
        <f>IF(Tabla262[[#This Row],[Equivalent]]&gt;0, "YES", "NO")</f>
        <v>NO</v>
      </c>
      <c r="AE169" s="40">
        <f t="shared" si="12"/>
        <v>0</v>
      </c>
      <c r="AL169"/>
    </row>
    <row r="170" spans="1:38" ht="15.75" x14ac:dyDescent="0.25">
      <c r="A170" s="40">
        <v>1</v>
      </c>
      <c r="B170" s="40" t="s">
        <v>176</v>
      </c>
      <c r="C170" s="40">
        <v>1.1000000000000001</v>
      </c>
      <c r="D170" s="80" t="str">
        <f>CONCATENATE(B170," ",C170)</f>
        <v>PR 1.1</v>
      </c>
      <c r="E170" s="51"/>
      <c r="F170" s="40"/>
      <c r="G170" s="40"/>
      <c r="H170" s="40"/>
      <c r="Y170" s="91">
        <v>3</v>
      </c>
      <c r="Z170" s="39" t="s">
        <v>549</v>
      </c>
      <c r="AA170" s="39" t="s">
        <v>210</v>
      </c>
      <c r="AB170" s="39">
        <v>3.5</v>
      </c>
      <c r="AC170" s="80" t="str">
        <f t="shared" si="11"/>
        <v>PCM 3.5</v>
      </c>
      <c r="AD170" s="66" t="str">
        <f>IF(Tabla262[[#This Row],[Equivalent]]&gt;0, "YES", "NO")</f>
        <v>NO</v>
      </c>
      <c r="AE170" s="40">
        <f t="shared" si="12"/>
        <v>0</v>
      </c>
      <c r="AL170"/>
    </row>
    <row r="171" spans="1:38" ht="15.75" x14ac:dyDescent="0.25">
      <c r="A171" s="40">
        <v>1</v>
      </c>
      <c r="B171" s="40" t="s">
        <v>176</v>
      </c>
      <c r="C171" s="40">
        <v>1.1000000000000001</v>
      </c>
      <c r="D171" s="80" t="str">
        <f>CONCATENATE(B171," ",C171)</f>
        <v>PR 1.1</v>
      </c>
      <c r="E171" s="51"/>
      <c r="F171" s="40"/>
      <c r="G171" s="40"/>
      <c r="H171" s="40"/>
      <c r="Y171" s="91">
        <v>3</v>
      </c>
      <c r="Z171" s="39" t="s">
        <v>549</v>
      </c>
      <c r="AA171" s="39" t="s">
        <v>210</v>
      </c>
      <c r="AB171" s="39">
        <v>3.6</v>
      </c>
      <c r="AC171" s="80" t="str">
        <f t="shared" si="11"/>
        <v>PCM 3.6</v>
      </c>
      <c r="AD171" s="66" t="str">
        <f>IF(Tabla262[[#This Row],[Equivalent]]&gt;0, "YES", "NO")</f>
        <v>NO</v>
      </c>
      <c r="AE171" s="40">
        <f t="shared" si="12"/>
        <v>0</v>
      </c>
      <c r="AL171"/>
    </row>
    <row r="172" spans="1:38" ht="15.75" x14ac:dyDescent="0.25">
      <c r="A172" s="40">
        <v>1</v>
      </c>
      <c r="B172" s="40" t="s">
        <v>176</v>
      </c>
      <c r="C172" s="40">
        <v>1.1000000000000001</v>
      </c>
      <c r="D172" s="80" t="str">
        <f>CONCATENATE(B172," ",C172)</f>
        <v>PR 1.1</v>
      </c>
      <c r="E172" s="51"/>
      <c r="F172" s="40"/>
      <c r="G172" s="40"/>
      <c r="H172" s="40"/>
      <c r="Y172" s="91">
        <v>4</v>
      </c>
      <c r="Z172" s="39" t="s">
        <v>549</v>
      </c>
      <c r="AA172" s="39" t="s">
        <v>210</v>
      </c>
      <c r="AB172" s="39">
        <v>4.0999999999999996</v>
      </c>
      <c r="AC172" s="80" t="str">
        <f t="shared" si="11"/>
        <v>PCM 4.1</v>
      </c>
      <c r="AD172" s="66" t="str">
        <f>IF(Tabla262[[#This Row],[Equivalent]]&gt;0, "YES", "NO")</f>
        <v>NO</v>
      </c>
      <c r="AE172" s="40">
        <f t="shared" si="12"/>
        <v>0</v>
      </c>
      <c r="AL172"/>
    </row>
    <row r="173" spans="1:38" ht="15.75" x14ac:dyDescent="0.25">
      <c r="A173" s="40">
        <v>2</v>
      </c>
      <c r="B173" s="40" t="s">
        <v>176</v>
      </c>
      <c r="C173" s="40">
        <v>2.1</v>
      </c>
      <c r="D173" s="80" t="str">
        <f>CONCATENATE(B173," ",C173)</f>
        <v>PR 2.1</v>
      </c>
      <c r="E173" s="51"/>
      <c r="F173" s="40"/>
      <c r="G173" s="40"/>
      <c r="H173" s="40"/>
      <c r="Y173" s="91">
        <v>1</v>
      </c>
      <c r="Z173" s="39" t="s">
        <v>555</v>
      </c>
      <c r="AA173" s="39" t="s">
        <v>230</v>
      </c>
      <c r="AB173" s="39">
        <v>1.1000000000000001</v>
      </c>
      <c r="AC173" s="80" t="str">
        <f t="shared" si="11"/>
        <v>PI 1.1</v>
      </c>
      <c r="AD173" s="66" t="str">
        <f>IF(Tabla262[[#This Row],[Equivalent]]&gt;0, "YES", "NO")</f>
        <v>NO</v>
      </c>
      <c r="AE173" s="40">
        <f t="shared" si="12"/>
        <v>0</v>
      </c>
      <c r="AL173"/>
    </row>
    <row r="174" spans="1:38" ht="15.75" x14ac:dyDescent="0.25">
      <c r="A174" s="40">
        <v>2</v>
      </c>
      <c r="B174" s="40" t="s">
        <v>176</v>
      </c>
      <c r="C174" s="40">
        <v>2.1</v>
      </c>
      <c r="D174" s="80" t="str">
        <f>CONCATENATE(B174," ",C174)</f>
        <v>PR 2.1</v>
      </c>
      <c r="E174" s="51"/>
      <c r="F174" s="40"/>
      <c r="G174" s="40"/>
      <c r="H174" s="40"/>
      <c r="Y174" s="91">
        <v>2</v>
      </c>
      <c r="Z174" s="39" t="s">
        <v>555</v>
      </c>
      <c r="AA174" s="39" t="s">
        <v>230</v>
      </c>
      <c r="AB174" s="39">
        <v>2.1</v>
      </c>
      <c r="AC174" s="80" t="str">
        <f t="shared" si="11"/>
        <v>PI 2.1</v>
      </c>
      <c r="AD174" s="66" t="str">
        <f>IF(Tabla262[[#This Row],[Equivalent]]&gt;0, "YES", "NO")</f>
        <v>NO</v>
      </c>
      <c r="AE174" s="40">
        <f t="shared" si="12"/>
        <v>0</v>
      </c>
      <c r="AL174"/>
    </row>
    <row r="175" spans="1:38" ht="15.75" x14ac:dyDescent="0.25">
      <c r="A175" s="40">
        <v>2</v>
      </c>
      <c r="B175" s="40" t="s">
        <v>176</v>
      </c>
      <c r="C175" s="40">
        <v>2.1</v>
      </c>
      <c r="D175" s="80" t="str">
        <f>CONCATENATE(B175," ",C175)</f>
        <v>PR 2.1</v>
      </c>
      <c r="E175" s="51"/>
      <c r="F175" s="40"/>
      <c r="G175" s="40"/>
      <c r="H175" s="40"/>
      <c r="Y175" s="91">
        <v>2</v>
      </c>
      <c r="Z175" s="39" t="s">
        <v>555</v>
      </c>
      <c r="AA175" s="39" t="s">
        <v>230</v>
      </c>
      <c r="AB175" s="39">
        <v>2.2000000000000002</v>
      </c>
      <c r="AC175" s="80" t="str">
        <f t="shared" si="11"/>
        <v>PI 2.2</v>
      </c>
      <c r="AD175" s="66" t="str">
        <f>IF(Tabla262[[#This Row],[Equivalent]]&gt;0, "YES", "NO")</f>
        <v>NO</v>
      </c>
      <c r="AE175" s="40">
        <f t="shared" si="12"/>
        <v>0</v>
      </c>
      <c r="AL175"/>
    </row>
    <row r="176" spans="1:38" ht="15.75" x14ac:dyDescent="0.25">
      <c r="A176" s="40">
        <v>2</v>
      </c>
      <c r="B176" s="40" t="s">
        <v>176</v>
      </c>
      <c r="C176" s="40">
        <v>2.1</v>
      </c>
      <c r="D176" s="80" t="str">
        <f>CONCATENATE(B176," ",C176)</f>
        <v>PR 2.1</v>
      </c>
      <c r="E176" s="51"/>
      <c r="F176" s="40"/>
      <c r="G176" s="40"/>
      <c r="H176" s="40"/>
      <c r="Y176" s="91">
        <v>2</v>
      </c>
      <c r="Z176" s="39" t="s">
        <v>555</v>
      </c>
      <c r="AA176" s="39" t="s">
        <v>230</v>
      </c>
      <c r="AB176" s="39">
        <v>2.2999999999999998</v>
      </c>
      <c r="AC176" s="80" t="str">
        <f t="shared" si="11"/>
        <v>PI 2.3</v>
      </c>
      <c r="AD176" s="66" t="str">
        <f>IF(Tabla262[[#This Row],[Equivalent]]&gt;0, "YES", "NO")</f>
        <v>NO</v>
      </c>
      <c r="AE176" s="40">
        <f t="shared" si="12"/>
        <v>0</v>
      </c>
      <c r="AL176"/>
    </row>
    <row r="177" spans="1:38" ht="15.75" x14ac:dyDescent="0.25">
      <c r="A177" s="18">
        <v>2</v>
      </c>
      <c r="B177" s="18" t="s">
        <v>176</v>
      </c>
      <c r="C177" s="18">
        <v>2.2000000000000002</v>
      </c>
      <c r="D177" s="80" t="str">
        <f>CONCATENATE(B177," ",C177)</f>
        <v>PR 2.2</v>
      </c>
      <c r="E177" s="51"/>
      <c r="F177" s="40"/>
      <c r="G177" s="40"/>
      <c r="H177" s="40"/>
      <c r="Y177" s="91">
        <v>2</v>
      </c>
      <c r="Z177" s="39" t="s">
        <v>555</v>
      </c>
      <c r="AA177" s="39" t="s">
        <v>230</v>
      </c>
      <c r="AB177" s="39">
        <v>2.4</v>
      </c>
      <c r="AC177" s="80" t="str">
        <f t="shared" si="11"/>
        <v>PI 2.4</v>
      </c>
      <c r="AD177" s="66" t="str">
        <f>IF(Tabla262[[#This Row],[Equivalent]]&gt;0, "YES", "NO")</f>
        <v>NO</v>
      </c>
      <c r="AE177" s="40">
        <f t="shared" si="12"/>
        <v>0</v>
      </c>
      <c r="AL177"/>
    </row>
    <row r="178" spans="1:38" ht="15.75" x14ac:dyDescent="0.25">
      <c r="A178" s="40">
        <v>2</v>
      </c>
      <c r="B178" s="40" t="s">
        <v>176</v>
      </c>
      <c r="C178" s="40">
        <v>2.2000000000000002</v>
      </c>
      <c r="D178" s="80" t="str">
        <f>CONCATENATE(B178," ",C178)</f>
        <v>PR 2.2</v>
      </c>
      <c r="E178" s="51"/>
      <c r="F178" s="40"/>
      <c r="G178" s="40"/>
      <c r="H178" s="40"/>
      <c r="Y178" s="91">
        <v>2</v>
      </c>
      <c r="Z178" s="39" t="s">
        <v>555</v>
      </c>
      <c r="AA178" s="39" t="s">
        <v>230</v>
      </c>
      <c r="AB178" s="39">
        <v>2.5</v>
      </c>
      <c r="AC178" s="80" t="str">
        <f t="shared" si="11"/>
        <v>PI 2.5</v>
      </c>
      <c r="AD178" s="66" t="str">
        <f>IF(Tabla262[[#This Row],[Equivalent]]&gt;0, "YES", "NO")</f>
        <v>NO</v>
      </c>
      <c r="AE178" s="40">
        <f t="shared" si="12"/>
        <v>0</v>
      </c>
      <c r="AL178"/>
    </row>
    <row r="179" spans="1:38" ht="15.75" x14ac:dyDescent="0.25">
      <c r="A179" s="40">
        <v>2</v>
      </c>
      <c r="B179" s="40" t="s">
        <v>176</v>
      </c>
      <c r="C179" s="40">
        <v>2.2000000000000002</v>
      </c>
      <c r="D179" s="80" t="str">
        <f>CONCATENATE(B179," ",C179)</f>
        <v>PR 2.2</v>
      </c>
      <c r="E179" s="51"/>
      <c r="F179" s="40"/>
      <c r="G179" s="40"/>
      <c r="H179" s="40"/>
      <c r="Y179" s="91">
        <v>2</v>
      </c>
      <c r="Z179" s="39" t="s">
        <v>555</v>
      </c>
      <c r="AA179" s="39" t="s">
        <v>230</v>
      </c>
      <c r="AB179" s="39">
        <v>2.6</v>
      </c>
      <c r="AC179" s="80" t="str">
        <f t="shared" si="11"/>
        <v>PI 2.6</v>
      </c>
      <c r="AD179" s="66" t="str">
        <f>IF(Tabla262[[#This Row],[Equivalent]]&gt;0, "YES", "NO")</f>
        <v>NO</v>
      </c>
      <c r="AE179" s="40">
        <f t="shared" si="12"/>
        <v>0</v>
      </c>
      <c r="AL179"/>
    </row>
    <row r="180" spans="1:38" ht="15.75" x14ac:dyDescent="0.25">
      <c r="A180" s="40">
        <v>2</v>
      </c>
      <c r="B180" s="40" t="s">
        <v>176</v>
      </c>
      <c r="C180" s="40">
        <v>2.2999999999999998</v>
      </c>
      <c r="D180" s="80" t="str">
        <f>CONCATENATE(B180," ",C180)</f>
        <v>PR 2.3</v>
      </c>
      <c r="E180" s="51"/>
      <c r="F180" s="40"/>
      <c r="G180" s="40"/>
      <c r="H180" s="40"/>
      <c r="Y180" s="91">
        <v>3</v>
      </c>
      <c r="Z180" s="39" t="s">
        <v>555</v>
      </c>
      <c r="AA180" s="39" t="s">
        <v>230</v>
      </c>
      <c r="AB180" s="39">
        <v>3.1</v>
      </c>
      <c r="AC180" s="80" t="str">
        <f t="shared" si="11"/>
        <v>PI 3.1</v>
      </c>
      <c r="AD180" s="66" t="str">
        <f>IF(Tabla262[[#This Row],[Equivalent]]&gt;0, "YES", "NO")</f>
        <v>NO</v>
      </c>
      <c r="AE180" s="40">
        <f t="shared" si="12"/>
        <v>0</v>
      </c>
      <c r="AL180"/>
    </row>
    <row r="181" spans="1:38" ht="15.75" x14ac:dyDescent="0.25">
      <c r="A181" s="40">
        <v>2</v>
      </c>
      <c r="B181" s="40" t="s">
        <v>176</v>
      </c>
      <c r="C181" s="40">
        <v>2.2999999999999998</v>
      </c>
      <c r="D181" s="80" t="str">
        <f>CONCATENATE(B181," ",C181)</f>
        <v>PR 2.3</v>
      </c>
      <c r="E181" s="51"/>
      <c r="F181" s="40"/>
      <c r="G181" s="40"/>
      <c r="H181" s="40"/>
      <c r="Y181" s="91">
        <v>3</v>
      </c>
      <c r="Z181" s="39" t="s">
        <v>555</v>
      </c>
      <c r="AA181" s="39" t="s">
        <v>230</v>
      </c>
      <c r="AB181" s="39">
        <v>3.2</v>
      </c>
      <c r="AC181" s="80" t="str">
        <f t="shared" si="11"/>
        <v>PI 3.2</v>
      </c>
      <c r="AD181" s="66" t="str">
        <f>IF(Tabla262[[#This Row],[Equivalent]]&gt;0, "YES", "NO")</f>
        <v>NO</v>
      </c>
      <c r="AE181" s="40">
        <f t="shared" si="12"/>
        <v>0</v>
      </c>
      <c r="AL181"/>
    </row>
    <row r="182" spans="1:38" ht="15.75" x14ac:dyDescent="0.25">
      <c r="A182" s="40">
        <v>2</v>
      </c>
      <c r="B182" s="40" t="s">
        <v>176</v>
      </c>
      <c r="C182" s="40">
        <v>2.2999999999999998</v>
      </c>
      <c r="D182" s="80" t="str">
        <f>CONCATENATE(B182," ",C182)</f>
        <v>PR 2.3</v>
      </c>
      <c r="E182" s="51"/>
      <c r="F182" s="40"/>
      <c r="G182" s="40"/>
      <c r="H182" s="40"/>
      <c r="Y182" s="91">
        <v>3</v>
      </c>
      <c r="Z182" s="39" t="s">
        <v>555</v>
      </c>
      <c r="AA182" s="39" t="s">
        <v>230</v>
      </c>
      <c r="AB182" s="39">
        <v>3.3</v>
      </c>
      <c r="AC182" s="80" t="str">
        <f t="shared" si="11"/>
        <v>PI 3.3</v>
      </c>
      <c r="AD182" s="66" t="str">
        <f>IF(Tabla262[[#This Row],[Equivalent]]&gt;0, "YES", "NO")</f>
        <v>NO</v>
      </c>
      <c r="AE182" s="40">
        <f t="shared" si="12"/>
        <v>0</v>
      </c>
      <c r="AL182"/>
    </row>
    <row r="183" spans="1:38" ht="15.75" x14ac:dyDescent="0.25">
      <c r="A183" s="18">
        <v>2</v>
      </c>
      <c r="B183" s="18" t="s">
        <v>176</v>
      </c>
      <c r="C183" s="18">
        <v>2.2999999999999998</v>
      </c>
      <c r="D183" s="80" t="str">
        <f>CONCATENATE(B183," ",C183)</f>
        <v>PR 2.3</v>
      </c>
      <c r="E183" s="51"/>
      <c r="F183" s="40"/>
      <c r="G183" s="40"/>
      <c r="H183" s="40"/>
      <c r="Y183" s="91">
        <v>1</v>
      </c>
      <c r="Z183" s="39" t="s">
        <v>549</v>
      </c>
      <c r="AA183" s="39" t="s">
        <v>183</v>
      </c>
      <c r="AB183" s="39">
        <v>1.1000000000000001</v>
      </c>
      <c r="AC183" s="80" t="str">
        <f t="shared" si="11"/>
        <v>PLAN 1.1</v>
      </c>
      <c r="AD183" s="66" t="str">
        <f>IF(Tabla262[[#This Row],[Equivalent]]&gt;0, "YES", "NO")</f>
        <v>NO</v>
      </c>
      <c r="AE183" s="40">
        <f t="shared" si="12"/>
        <v>0</v>
      </c>
      <c r="AL183"/>
    </row>
    <row r="184" spans="1:38" ht="15.75" x14ac:dyDescent="0.25">
      <c r="A184" s="40">
        <v>2</v>
      </c>
      <c r="B184" s="40" t="s">
        <v>176</v>
      </c>
      <c r="C184" s="40">
        <v>2.4</v>
      </c>
      <c r="D184" s="80" t="str">
        <f>CONCATENATE(B184," ",C184)</f>
        <v>PR 2.4</v>
      </c>
      <c r="E184" s="51"/>
      <c r="F184" s="40"/>
      <c r="G184" s="40"/>
      <c r="H184" s="40"/>
      <c r="Y184" s="91">
        <v>1</v>
      </c>
      <c r="Z184" s="39" t="s">
        <v>549</v>
      </c>
      <c r="AA184" s="39" t="s">
        <v>183</v>
      </c>
      <c r="AB184" s="39">
        <v>1.2</v>
      </c>
      <c r="AC184" s="80" t="str">
        <f t="shared" si="11"/>
        <v>PLAN 1.2</v>
      </c>
      <c r="AD184" s="66" t="str">
        <f>IF(Tabla262[[#This Row],[Equivalent]]&gt;0, "YES", "NO")</f>
        <v>NO</v>
      </c>
      <c r="AE184" s="40">
        <f t="shared" si="12"/>
        <v>0</v>
      </c>
      <c r="AL184"/>
    </row>
    <row r="185" spans="1:38" ht="15.75" x14ac:dyDescent="0.25">
      <c r="A185" s="40">
        <v>2</v>
      </c>
      <c r="B185" s="40" t="s">
        <v>241</v>
      </c>
      <c r="C185" s="40">
        <v>2.4</v>
      </c>
      <c r="D185" s="80" t="str">
        <f>CONCATENATE(B185," ",C185)</f>
        <v>RDM 2.4</v>
      </c>
      <c r="E185" s="51"/>
      <c r="F185" s="40"/>
      <c r="G185" s="40"/>
      <c r="H185" s="40"/>
      <c r="Y185" s="91">
        <v>2</v>
      </c>
      <c r="Z185" s="39" t="s">
        <v>549</v>
      </c>
      <c r="AA185" s="39" t="s">
        <v>183</v>
      </c>
      <c r="AB185" s="39">
        <v>2.1</v>
      </c>
      <c r="AC185" s="80" t="str">
        <f t="shared" si="11"/>
        <v>PLAN 2.1</v>
      </c>
      <c r="AD185" s="66" t="str">
        <f>IF(Tabla262[[#This Row],[Equivalent]]&gt;0, "YES", "NO")</f>
        <v>NO</v>
      </c>
      <c r="AE185" s="40">
        <f t="shared" si="12"/>
        <v>0</v>
      </c>
      <c r="AL185"/>
    </row>
    <row r="186" spans="1:38" ht="15.75" x14ac:dyDescent="0.25">
      <c r="A186" s="40">
        <v>3</v>
      </c>
      <c r="B186" s="40" t="s">
        <v>241</v>
      </c>
      <c r="C186" s="40">
        <v>3.1</v>
      </c>
      <c r="D186" s="80" t="str">
        <f>CONCATENATE(B186," ",C186)</f>
        <v>RDM 3.1</v>
      </c>
      <c r="E186" s="51"/>
      <c r="F186" s="40"/>
      <c r="G186" s="40"/>
      <c r="H186" s="40"/>
      <c r="Y186" s="91">
        <v>2</v>
      </c>
      <c r="Z186" s="39" t="s">
        <v>549</v>
      </c>
      <c r="AA186" s="39" t="s">
        <v>183</v>
      </c>
      <c r="AB186" s="39">
        <v>2.2000000000000002</v>
      </c>
      <c r="AC186" s="80" t="str">
        <f t="shared" si="11"/>
        <v>PLAN 2.2</v>
      </c>
      <c r="AD186" s="66" t="str">
        <f>IF(Tabla262[[#This Row],[Equivalent]]&gt;0, "YES", "NO")</f>
        <v>NO</v>
      </c>
      <c r="AE186" s="40">
        <f t="shared" si="12"/>
        <v>0</v>
      </c>
      <c r="AL186"/>
    </row>
    <row r="187" spans="1:38" ht="15.75" x14ac:dyDescent="0.25">
      <c r="A187" s="40">
        <v>3</v>
      </c>
      <c r="B187" s="40" t="s">
        <v>241</v>
      </c>
      <c r="C187" s="40">
        <v>3.1</v>
      </c>
      <c r="D187" s="80" t="str">
        <f>CONCATENATE(B187," ",C187)</f>
        <v>RDM 3.1</v>
      </c>
      <c r="E187" s="51"/>
      <c r="F187" s="40"/>
      <c r="G187" s="40"/>
      <c r="H187" s="40"/>
      <c r="Y187" s="91">
        <v>2</v>
      </c>
      <c r="Z187" s="39" t="s">
        <v>549</v>
      </c>
      <c r="AA187" s="39" t="s">
        <v>183</v>
      </c>
      <c r="AB187" s="39">
        <v>2.2999999999999998</v>
      </c>
      <c r="AC187" s="80" t="str">
        <f t="shared" si="11"/>
        <v>PLAN 2.3</v>
      </c>
      <c r="AD187" s="66" t="str">
        <f>IF(Tabla262[[#This Row],[Equivalent]]&gt;0, "YES", "NO")</f>
        <v>NO</v>
      </c>
      <c r="AE187" s="40">
        <f t="shared" si="12"/>
        <v>0</v>
      </c>
      <c r="AL187"/>
    </row>
    <row r="188" spans="1:38" ht="15.75" x14ac:dyDescent="0.25">
      <c r="A188" s="40">
        <v>3</v>
      </c>
      <c r="B188" s="40" t="s">
        <v>241</v>
      </c>
      <c r="C188" s="40">
        <v>3.1</v>
      </c>
      <c r="D188" s="80" t="str">
        <f>CONCATENATE(B188," ",C188)</f>
        <v>RDM 3.1</v>
      </c>
      <c r="E188" s="51"/>
      <c r="F188" s="40"/>
      <c r="G188" s="40"/>
      <c r="H188" s="40"/>
      <c r="Y188" s="91">
        <v>2</v>
      </c>
      <c r="Z188" s="39" t="s">
        <v>549</v>
      </c>
      <c r="AA188" s="39" t="s">
        <v>183</v>
      </c>
      <c r="AB188" s="39">
        <v>2.4</v>
      </c>
      <c r="AC188" s="80" t="str">
        <f t="shared" si="11"/>
        <v>PLAN 2.4</v>
      </c>
      <c r="AD188" s="66" t="str">
        <f>IF(Tabla262[[#This Row],[Equivalent]]&gt;0, "YES", "NO")</f>
        <v>NO</v>
      </c>
      <c r="AE188" s="40">
        <f t="shared" si="12"/>
        <v>0</v>
      </c>
      <c r="AL188"/>
    </row>
    <row r="189" spans="1:38" ht="15.75" x14ac:dyDescent="0.25">
      <c r="A189" s="40">
        <v>3</v>
      </c>
      <c r="B189" s="40" t="s">
        <v>241</v>
      </c>
      <c r="C189" s="40">
        <v>3.2</v>
      </c>
      <c r="D189" s="80" t="str">
        <f>CONCATENATE(B189," ",C189)</f>
        <v>RDM 3.2</v>
      </c>
      <c r="E189" s="51"/>
      <c r="F189" s="40"/>
      <c r="G189" s="40"/>
      <c r="H189" s="40"/>
      <c r="Y189" s="91">
        <v>2</v>
      </c>
      <c r="Z189" s="39" t="s">
        <v>549</v>
      </c>
      <c r="AA189" s="39" t="s">
        <v>183</v>
      </c>
      <c r="AB189" s="39">
        <v>2.5</v>
      </c>
      <c r="AC189" s="80" t="str">
        <f t="shared" si="11"/>
        <v>PLAN 2.5</v>
      </c>
      <c r="AD189" s="66" t="str">
        <f>IF(Tabla262[[#This Row],[Equivalent]]&gt;0, "YES", "NO")</f>
        <v>NO</v>
      </c>
      <c r="AE189" s="40">
        <f t="shared" si="12"/>
        <v>0</v>
      </c>
      <c r="AL189"/>
    </row>
    <row r="190" spans="1:38" ht="15.75" x14ac:dyDescent="0.25">
      <c r="A190" s="40">
        <v>3</v>
      </c>
      <c r="B190" s="40" t="s">
        <v>241</v>
      </c>
      <c r="C190" s="40">
        <v>3.4</v>
      </c>
      <c r="D190" s="80" t="str">
        <f>CONCATENATE(B190," ",C190)</f>
        <v>RDM 3.4</v>
      </c>
      <c r="E190" s="51"/>
      <c r="F190" s="40"/>
      <c r="G190" s="40"/>
      <c r="H190" s="40"/>
      <c r="Y190" s="91">
        <v>2</v>
      </c>
      <c r="Z190" s="39" t="s">
        <v>549</v>
      </c>
      <c r="AA190" s="39" t="s">
        <v>183</v>
      </c>
      <c r="AB190" s="39">
        <v>2.6</v>
      </c>
      <c r="AC190" s="80" t="str">
        <f t="shared" si="11"/>
        <v>PLAN 2.6</v>
      </c>
      <c r="AD190" s="66" t="str">
        <f>IF(Tabla262[[#This Row],[Equivalent]]&gt;0, "YES", "NO")</f>
        <v>NO</v>
      </c>
      <c r="AE190" s="40">
        <f t="shared" si="12"/>
        <v>0</v>
      </c>
      <c r="AL190"/>
    </row>
    <row r="191" spans="1:38" ht="15.75" x14ac:dyDescent="0.25">
      <c r="A191" s="40">
        <v>3</v>
      </c>
      <c r="B191" s="40" t="s">
        <v>241</v>
      </c>
      <c r="C191" s="40">
        <v>3.6</v>
      </c>
      <c r="D191" s="80" t="str">
        <f>CONCATENATE(B191," ",C191)</f>
        <v>RDM 3.6</v>
      </c>
      <c r="E191" s="51"/>
      <c r="F191" s="40"/>
      <c r="G191" s="40"/>
      <c r="H191" s="40"/>
      <c r="Y191" s="91">
        <v>2</v>
      </c>
      <c r="Z191" s="39" t="s">
        <v>549</v>
      </c>
      <c r="AA191" s="39" t="s">
        <v>183</v>
      </c>
      <c r="AB191" s="39">
        <v>2.7</v>
      </c>
      <c r="AC191" s="80" t="str">
        <f t="shared" si="11"/>
        <v>PLAN 2.7</v>
      </c>
      <c r="AD191" s="66" t="str">
        <f>IF(Tabla262[[#This Row],[Equivalent]]&gt;0, "YES", "NO")</f>
        <v>NO</v>
      </c>
      <c r="AE191" s="40">
        <f t="shared" si="12"/>
        <v>0</v>
      </c>
      <c r="AL191"/>
    </row>
    <row r="192" spans="1:38" ht="15.75" x14ac:dyDescent="0.25">
      <c r="A192" s="40">
        <v>1</v>
      </c>
      <c r="B192" s="40" t="s">
        <v>255</v>
      </c>
      <c r="C192" s="40">
        <v>1.1000000000000001</v>
      </c>
      <c r="D192" s="80" t="str">
        <f>CONCATENATE(B192," ",C192)</f>
        <v>RSK 1.1</v>
      </c>
      <c r="E192" s="51"/>
      <c r="F192" s="40"/>
      <c r="G192" s="40"/>
      <c r="H192" s="40"/>
      <c r="Y192" s="91">
        <v>2</v>
      </c>
      <c r="Z192" s="39" t="s">
        <v>549</v>
      </c>
      <c r="AA192" s="39" t="s">
        <v>183</v>
      </c>
      <c r="AB192" s="39">
        <v>2.8</v>
      </c>
      <c r="AC192" s="80" t="str">
        <f t="shared" si="11"/>
        <v>PLAN 2.8</v>
      </c>
      <c r="AD192" s="66" t="str">
        <f>IF(Tabla262[[#This Row],[Equivalent]]&gt;0, "YES", "NO")</f>
        <v>NO</v>
      </c>
      <c r="AE192" s="40">
        <f t="shared" si="12"/>
        <v>0</v>
      </c>
      <c r="AL192"/>
    </row>
    <row r="193" spans="1:38" ht="15.75" x14ac:dyDescent="0.25">
      <c r="A193" s="18">
        <v>1</v>
      </c>
      <c r="B193" s="18" t="s">
        <v>255</v>
      </c>
      <c r="C193" s="18">
        <v>1.1000000000000001</v>
      </c>
      <c r="D193" s="80" t="str">
        <f>CONCATENATE(B193," ",C193)</f>
        <v>RSK 1.1</v>
      </c>
      <c r="E193" s="51"/>
      <c r="F193" s="40"/>
      <c r="G193" s="40"/>
      <c r="H193" s="40"/>
      <c r="Y193" s="91">
        <v>3</v>
      </c>
      <c r="Z193" s="39" t="s">
        <v>549</v>
      </c>
      <c r="AA193" s="39" t="s">
        <v>183</v>
      </c>
      <c r="AB193" s="39">
        <v>3.1</v>
      </c>
      <c r="AC193" s="80" t="str">
        <f t="shared" si="11"/>
        <v>PLAN 3.1</v>
      </c>
      <c r="AD193" s="66" t="str">
        <f>IF(Tabla262[[#This Row],[Equivalent]]&gt;0, "YES", "NO")</f>
        <v>NO</v>
      </c>
      <c r="AE193" s="40">
        <f t="shared" si="12"/>
        <v>0</v>
      </c>
      <c r="AL193"/>
    </row>
    <row r="194" spans="1:38" ht="15.75" x14ac:dyDescent="0.25">
      <c r="A194" s="40"/>
      <c r="B194" s="40" t="s">
        <v>255</v>
      </c>
      <c r="C194" s="40">
        <v>2.1</v>
      </c>
      <c r="D194" s="80" t="str">
        <f>CONCATENATE(B194," ",C194)</f>
        <v>RSK 2.1</v>
      </c>
      <c r="E194" s="51"/>
      <c r="F194" s="40"/>
      <c r="G194" s="40"/>
      <c r="H194" s="40"/>
      <c r="Y194" s="91">
        <v>3</v>
      </c>
      <c r="Z194" s="39" t="s">
        <v>549</v>
      </c>
      <c r="AA194" s="39" t="s">
        <v>183</v>
      </c>
      <c r="AB194" s="39">
        <v>3.2</v>
      </c>
      <c r="AC194" s="80" t="str">
        <f t="shared" si="11"/>
        <v>PLAN 3.2</v>
      </c>
      <c r="AD194" s="66" t="str">
        <f>IF(Tabla262[[#This Row],[Equivalent]]&gt;0, "YES", "NO")</f>
        <v>NO</v>
      </c>
      <c r="AE194" s="40">
        <f t="shared" si="12"/>
        <v>0</v>
      </c>
      <c r="AL194"/>
    </row>
    <row r="195" spans="1:38" ht="15.75" x14ac:dyDescent="0.25">
      <c r="A195" s="18">
        <v>2</v>
      </c>
      <c r="B195" s="18" t="s">
        <v>255</v>
      </c>
      <c r="C195" s="18">
        <v>2.1</v>
      </c>
      <c r="D195" s="80" t="str">
        <f>CONCATENATE(B195," ",C195)</f>
        <v>RSK 2.1</v>
      </c>
      <c r="E195" s="51"/>
      <c r="F195" s="40"/>
      <c r="G195" s="40"/>
      <c r="H195" s="40"/>
      <c r="Y195" s="91">
        <v>3</v>
      </c>
      <c r="Z195" s="39" t="s">
        <v>549</v>
      </c>
      <c r="AA195" s="39" t="s">
        <v>183</v>
      </c>
      <c r="AB195" s="39">
        <v>3.3</v>
      </c>
      <c r="AC195" s="80" t="str">
        <f t="shared" si="11"/>
        <v>PLAN 3.3</v>
      </c>
      <c r="AD195" s="66" t="str">
        <f>IF(Tabla262[[#This Row],[Equivalent]]&gt;0, "YES", "NO")</f>
        <v>NO</v>
      </c>
      <c r="AE195" s="40">
        <f t="shared" si="12"/>
        <v>0</v>
      </c>
      <c r="AL195"/>
    </row>
    <row r="196" spans="1:38" ht="15.75" x14ac:dyDescent="0.25">
      <c r="A196" s="40">
        <v>2</v>
      </c>
      <c r="B196" s="40" t="s">
        <v>255</v>
      </c>
      <c r="C196" s="40">
        <v>2.2000000000000002</v>
      </c>
      <c r="D196" s="80" t="str">
        <f>CONCATENATE(B196," ",C196)</f>
        <v>RSK 2.2</v>
      </c>
      <c r="E196" s="51"/>
      <c r="F196" s="40"/>
      <c r="G196" s="40"/>
      <c r="H196" s="40"/>
      <c r="Y196" s="91">
        <v>3</v>
      </c>
      <c r="Z196" s="39" t="s">
        <v>549</v>
      </c>
      <c r="AA196" s="39" t="s">
        <v>183</v>
      </c>
      <c r="AB196" s="39">
        <v>3.4</v>
      </c>
      <c r="AC196" s="80" t="str">
        <f t="shared" ref="AC196:AC259" si="13">CONCATENATE(AA196," ",AB196)</f>
        <v>PLAN 3.4</v>
      </c>
      <c r="AD196" s="66" t="str">
        <f>IF(Tabla262[[#This Row],[Equivalent]]&gt;0, "YES", "NO")</f>
        <v>NO</v>
      </c>
      <c r="AE196" s="40">
        <f t="shared" ref="AE196:AE259" si="14">COUNTIFS($D$3:$D$441,$AC196,$E$3:$E$441,$J$3)</f>
        <v>0</v>
      </c>
      <c r="AL196"/>
    </row>
    <row r="197" spans="1:38" ht="15.75" x14ac:dyDescent="0.25">
      <c r="A197" s="40">
        <v>2</v>
      </c>
      <c r="B197" s="40" t="s">
        <v>255</v>
      </c>
      <c r="C197" s="40">
        <v>2.2000000000000002</v>
      </c>
      <c r="D197" s="80" t="str">
        <f>CONCATENATE(B197," ",C197)</f>
        <v>RSK 2.2</v>
      </c>
      <c r="E197" s="51"/>
      <c r="F197" s="40"/>
      <c r="G197" s="40"/>
      <c r="H197" s="40"/>
      <c r="Y197" s="91">
        <v>4</v>
      </c>
      <c r="Z197" s="39" t="s">
        <v>549</v>
      </c>
      <c r="AA197" s="39" t="s">
        <v>183</v>
      </c>
      <c r="AB197" s="39">
        <v>4.0999999999999996</v>
      </c>
      <c r="AC197" s="80" t="str">
        <f t="shared" si="13"/>
        <v>PLAN 4.1</v>
      </c>
      <c r="AD197" s="66" t="str">
        <f>IF(Tabla262[[#This Row],[Equivalent]]&gt;0, "YES", "NO")</f>
        <v>NO</v>
      </c>
      <c r="AE197" s="40">
        <f t="shared" si="14"/>
        <v>0</v>
      </c>
      <c r="AL197"/>
    </row>
    <row r="198" spans="1:38" ht="15.75" x14ac:dyDescent="0.25">
      <c r="A198" s="40">
        <v>2</v>
      </c>
      <c r="B198" s="40" t="s">
        <v>255</v>
      </c>
      <c r="C198" s="40">
        <v>2.2000000000000002</v>
      </c>
      <c r="D198" s="80" t="str">
        <f>CONCATENATE(B198," ",C198)</f>
        <v>RSK 2.2</v>
      </c>
      <c r="E198" s="51"/>
      <c r="F198" s="40"/>
      <c r="G198" s="40"/>
      <c r="H198" s="40"/>
      <c r="Y198" s="91">
        <v>1</v>
      </c>
      <c r="Z198" s="39" t="s">
        <v>549</v>
      </c>
      <c r="AA198" s="39" t="s">
        <v>223</v>
      </c>
      <c r="AB198" s="39">
        <v>1.1000000000000001</v>
      </c>
      <c r="AC198" s="80" t="str">
        <f t="shared" si="13"/>
        <v>PQA 1.1</v>
      </c>
      <c r="AD198" s="66" t="str">
        <f>IF(Tabla262[[#This Row],[Equivalent]]&gt;0, "YES", "NO")</f>
        <v>NO</v>
      </c>
      <c r="AE198" s="40">
        <f t="shared" si="14"/>
        <v>0</v>
      </c>
      <c r="AL198"/>
    </row>
    <row r="199" spans="1:38" ht="15.75" x14ac:dyDescent="0.25">
      <c r="A199" s="40">
        <v>3</v>
      </c>
      <c r="B199" s="40" t="s">
        <v>255</v>
      </c>
      <c r="C199" s="40">
        <v>3.1</v>
      </c>
      <c r="D199" s="80" t="str">
        <f>CONCATENATE(B199," ",C199)</f>
        <v>RSK 3.1</v>
      </c>
      <c r="E199" s="51"/>
      <c r="F199" s="40"/>
      <c r="G199" s="40"/>
      <c r="H199" s="40"/>
      <c r="Y199" s="91">
        <v>2</v>
      </c>
      <c r="Z199" s="39" t="s">
        <v>549</v>
      </c>
      <c r="AA199" s="39" t="s">
        <v>223</v>
      </c>
      <c r="AB199" s="39">
        <v>2.1</v>
      </c>
      <c r="AC199" s="80" t="str">
        <f t="shared" si="13"/>
        <v>PQA 2.1</v>
      </c>
      <c r="AD199" s="66" t="str">
        <f>IF(Tabla262[[#This Row],[Equivalent]]&gt;0, "YES", "NO")</f>
        <v>NO</v>
      </c>
      <c r="AE199" s="40">
        <f t="shared" si="14"/>
        <v>0</v>
      </c>
      <c r="AL199"/>
    </row>
    <row r="200" spans="1:38" ht="15.75" x14ac:dyDescent="0.25">
      <c r="A200" s="40">
        <v>3</v>
      </c>
      <c r="B200" s="40" t="s">
        <v>255</v>
      </c>
      <c r="C200" s="40">
        <v>3.3</v>
      </c>
      <c r="D200" s="80" t="str">
        <f>CONCATENATE(B200," ",C200)</f>
        <v>RSK 3.3</v>
      </c>
      <c r="E200" s="51"/>
      <c r="F200" s="40"/>
      <c r="G200" s="40"/>
      <c r="H200" s="40"/>
      <c r="Y200" s="91">
        <v>2</v>
      </c>
      <c r="Z200" s="39" t="s">
        <v>549</v>
      </c>
      <c r="AA200" s="39" t="s">
        <v>223</v>
      </c>
      <c r="AB200" s="39">
        <v>2.2000000000000002</v>
      </c>
      <c r="AC200" s="80" t="str">
        <f t="shared" si="13"/>
        <v>PQA 2.2</v>
      </c>
      <c r="AD200" s="66" t="str">
        <f>IF(Tabla262[[#This Row],[Equivalent]]&gt;0, "YES", "NO")</f>
        <v>NO</v>
      </c>
      <c r="AE200" s="40">
        <f t="shared" si="14"/>
        <v>0</v>
      </c>
      <c r="AL200"/>
    </row>
    <row r="201" spans="1:38" ht="15.75" x14ac:dyDescent="0.25">
      <c r="A201" s="18">
        <v>3</v>
      </c>
      <c r="B201" s="18" t="s">
        <v>255</v>
      </c>
      <c r="C201" s="18">
        <v>3.3</v>
      </c>
      <c r="D201" s="80" t="str">
        <f>CONCATENATE(B201," ",C201)</f>
        <v>RSK 3.3</v>
      </c>
      <c r="E201" s="51"/>
      <c r="F201" s="40"/>
      <c r="G201" s="40"/>
      <c r="H201" s="40"/>
      <c r="Y201" s="91">
        <v>2</v>
      </c>
      <c r="Z201" s="39" t="s">
        <v>549</v>
      </c>
      <c r="AA201" s="39" t="s">
        <v>223</v>
      </c>
      <c r="AB201" s="39">
        <v>2.2999999999999998</v>
      </c>
      <c r="AC201" s="80" t="str">
        <f t="shared" si="13"/>
        <v>PQA 2.3</v>
      </c>
      <c r="AD201" s="66" t="str">
        <f>IF(Tabla262[[#This Row],[Equivalent]]&gt;0, "YES", "NO")</f>
        <v>NO</v>
      </c>
      <c r="AE201" s="40">
        <f t="shared" si="14"/>
        <v>0</v>
      </c>
      <c r="AL201"/>
    </row>
    <row r="202" spans="1:38" ht="15.75" x14ac:dyDescent="0.25">
      <c r="A202" s="40">
        <v>3</v>
      </c>
      <c r="B202" s="40" t="s">
        <v>255</v>
      </c>
      <c r="C202" s="40">
        <v>3.4</v>
      </c>
      <c r="D202" s="80" t="str">
        <f>CONCATENATE(B202," ",C202)</f>
        <v>RSK 3.4</v>
      </c>
      <c r="E202" s="51"/>
      <c r="F202" s="40"/>
      <c r="G202" s="40"/>
      <c r="H202" s="40"/>
      <c r="Y202" s="91">
        <v>2</v>
      </c>
      <c r="Z202" s="39" t="s">
        <v>549</v>
      </c>
      <c r="AA202" s="39" t="s">
        <v>223</v>
      </c>
      <c r="AB202" s="39">
        <v>2.4</v>
      </c>
      <c r="AC202" s="80" t="str">
        <f t="shared" si="13"/>
        <v>PQA 2.4</v>
      </c>
      <c r="AD202" s="66" t="str">
        <f>IF(Tabla262[[#This Row],[Equivalent]]&gt;0, "YES", "NO")</f>
        <v>NO</v>
      </c>
      <c r="AE202" s="40">
        <f t="shared" si="14"/>
        <v>0</v>
      </c>
      <c r="AL202"/>
    </row>
    <row r="203" spans="1:38" ht="15.75" x14ac:dyDescent="0.25">
      <c r="A203" s="40">
        <v>3</v>
      </c>
      <c r="B203" s="40" t="s">
        <v>255</v>
      </c>
      <c r="C203" s="40">
        <v>3.4</v>
      </c>
      <c r="D203" s="80" t="str">
        <f>CONCATENATE(B203," ",C203)</f>
        <v>RSK 3.4</v>
      </c>
      <c r="E203" s="51"/>
      <c r="F203" s="40"/>
      <c r="G203" s="40"/>
      <c r="H203" s="40"/>
      <c r="Y203" s="91">
        <v>3</v>
      </c>
      <c r="Z203" s="39" t="s">
        <v>549</v>
      </c>
      <c r="AA203" s="39" t="s">
        <v>223</v>
      </c>
      <c r="AB203" s="39">
        <v>3.1</v>
      </c>
      <c r="AC203" s="80" t="str">
        <f t="shared" si="13"/>
        <v>PQA 3.1</v>
      </c>
      <c r="AD203" s="66" t="str">
        <f>IF(Tabla262[[#This Row],[Equivalent]]&gt;0, "YES", "NO")</f>
        <v>NO</v>
      </c>
      <c r="AE203" s="40">
        <f t="shared" si="14"/>
        <v>0</v>
      </c>
      <c r="AL203"/>
    </row>
    <row r="204" spans="1:38" ht="15.75" x14ac:dyDescent="0.25">
      <c r="A204" s="40">
        <v>3</v>
      </c>
      <c r="B204" s="40" t="s">
        <v>255</v>
      </c>
      <c r="C204" s="40">
        <v>3.4</v>
      </c>
      <c r="D204" s="80" t="str">
        <f>CONCATENATE(B204," ",C204)</f>
        <v>RSK 3.4</v>
      </c>
      <c r="E204" s="51"/>
      <c r="F204" s="40"/>
      <c r="G204" s="40"/>
      <c r="H204" s="40"/>
      <c r="Y204" s="91">
        <v>1</v>
      </c>
      <c r="Z204" s="39" t="s">
        <v>549</v>
      </c>
      <c r="AA204" s="39" t="s">
        <v>176</v>
      </c>
      <c r="AB204" s="39">
        <v>1.1000000000000001</v>
      </c>
      <c r="AC204" s="80" t="str">
        <f t="shared" si="13"/>
        <v>PR 1.1</v>
      </c>
      <c r="AD204" s="66" t="str">
        <f>IF(Tabla262[[#This Row],[Equivalent]]&gt;0, "YES", "NO")</f>
        <v>NO</v>
      </c>
      <c r="AE204" s="40">
        <f t="shared" si="14"/>
        <v>0</v>
      </c>
      <c r="AL204"/>
    </row>
    <row r="205" spans="1:38" ht="15.75" x14ac:dyDescent="0.25">
      <c r="A205" s="40">
        <v>3</v>
      </c>
      <c r="B205" s="40" t="s">
        <v>255</v>
      </c>
      <c r="C205" s="40">
        <v>3.5</v>
      </c>
      <c r="D205" s="80" t="str">
        <f>CONCATENATE(B205," ",C205)</f>
        <v>RSK 3.5</v>
      </c>
      <c r="E205" s="51"/>
      <c r="F205" s="40"/>
      <c r="G205" s="40"/>
      <c r="H205" s="40"/>
      <c r="Y205" s="91">
        <v>2</v>
      </c>
      <c r="Z205" s="39" t="s">
        <v>549</v>
      </c>
      <c r="AA205" s="39" t="s">
        <v>176</v>
      </c>
      <c r="AB205" s="39">
        <v>2.1</v>
      </c>
      <c r="AC205" s="80" t="str">
        <f t="shared" si="13"/>
        <v>PR 2.1</v>
      </c>
      <c r="AD205" s="66" t="str">
        <f>IF(Tabla262[[#This Row],[Equivalent]]&gt;0, "YES", "NO")</f>
        <v>NO</v>
      </c>
      <c r="AE205" s="40">
        <f t="shared" si="14"/>
        <v>0</v>
      </c>
      <c r="AL205"/>
    </row>
    <row r="206" spans="1:38" ht="15.75" x14ac:dyDescent="0.25">
      <c r="A206" s="40">
        <v>3</v>
      </c>
      <c r="B206" s="40" t="s">
        <v>255</v>
      </c>
      <c r="C206" s="40">
        <v>3.5</v>
      </c>
      <c r="D206" s="80" t="str">
        <f>CONCATENATE(B206," ",C206)</f>
        <v>RSK 3.5</v>
      </c>
      <c r="E206" s="51"/>
      <c r="F206" s="40"/>
      <c r="G206" s="40"/>
      <c r="H206" s="40"/>
      <c r="Y206" s="91">
        <v>2</v>
      </c>
      <c r="Z206" s="39" t="s">
        <v>549</v>
      </c>
      <c r="AA206" s="39" t="s">
        <v>176</v>
      </c>
      <c r="AB206" s="39">
        <v>2.2000000000000002</v>
      </c>
      <c r="AC206" s="80" t="str">
        <f t="shared" si="13"/>
        <v>PR 2.2</v>
      </c>
      <c r="AD206" s="66" t="str">
        <f>IF(Tabla262[[#This Row],[Equivalent]]&gt;0, "YES", "NO")</f>
        <v>NO</v>
      </c>
      <c r="AE206" s="40">
        <f t="shared" si="14"/>
        <v>0</v>
      </c>
      <c r="AL206"/>
    </row>
    <row r="207" spans="1:38" ht="15.75" x14ac:dyDescent="0.25">
      <c r="A207" s="40">
        <v>1</v>
      </c>
      <c r="B207" s="40" t="s">
        <v>279</v>
      </c>
      <c r="C207" s="40">
        <v>1.1000000000000001</v>
      </c>
      <c r="D207" s="80" t="str">
        <f>CONCATENATE(B207," ",C207)</f>
        <v>SAM 1.1</v>
      </c>
      <c r="E207" s="51"/>
      <c r="F207" s="40"/>
      <c r="G207" s="40"/>
      <c r="H207" s="40"/>
      <c r="Y207" s="91">
        <v>2</v>
      </c>
      <c r="Z207" s="39" t="s">
        <v>549</v>
      </c>
      <c r="AA207" s="39" t="s">
        <v>176</v>
      </c>
      <c r="AB207" s="39">
        <v>2.2999999999999998</v>
      </c>
      <c r="AC207" s="80" t="str">
        <f t="shared" si="13"/>
        <v>PR 2.3</v>
      </c>
      <c r="AD207" s="66" t="str">
        <f>IF(Tabla262[[#This Row],[Equivalent]]&gt;0, "YES", "NO")</f>
        <v>YES</v>
      </c>
      <c r="AE207" s="40">
        <f t="shared" si="14"/>
        <v>3</v>
      </c>
      <c r="AL207"/>
    </row>
    <row r="208" spans="1:38" ht="15.75" x14ac:dyDescent="0.25">
      <c r="A208" s="18">
        <v>2</v>
      </c>
      <c r="B208" s="18" t="s">
        <v>279</v>
      </c>
      <c r="C208" s="18">
        <v>2.1</v>
      </c>
      <c r="D208" s="80" t="str">
        <f>CONCATENATE(B208," ",C208)</f>
        <v>SAM 2.1</v>
      </c>
      <c r="E208" s="51"/>
      <c r="F208" s="40"/>
      <c r="G208" s="40"/>
      <c r="H208" s="40"/>
      <c r="Y208" s="91">
        <v>2</v>
      </c>
      <c r="Z208" s="39" t="s">
        <v>549</v>
      </c>
      <c r="AA208" s="39" t="s">
        <v>176</v>
      </c>
      <c r="AB208" s="39">
        <v>2.4</v>
      </c>
      <c r="AC208" s="80" t="str">
        <f t="shared" si="13"/>
        <v>PR 2.4</v>
      </c>
      <c r="AD208" s="66" t="str">
        <f>IF(Tabla262[[#This Row],[Equivalent]]&gt;0, "YES", "NO")</f>
        <v>NO</v>
      </c>
      <c r="AE208" s="40">
        <f t="shared" si="14"/>
        <v>0</v>
      </c>
      <c r="AL208"/>
    </row>
    <row r="209" spans="1:38" ht="15.75" x14ac:dyDescent="0.25">
      <c r="A209" s="18">
        <v>2</v>
      </c>
      <c r="B209" s="18" t="s">
        <v>279</v>
      </c>
      <c r="C209" s="18">
        <v>2.1</v>
      </c>
      <c r="D209" s="80" t="str">
        <f>CONCATENATE(B209," ",C209)</f>
        <v>SAM 2.1</v>
      </c>
      <c r="E209" s="51"/>
      <c r="F209" s="40"/>
      <c r="G209" s="40"/>
      <c r="H209" s="40"/>
      <c r="Y209" s="91">
        <v>3</v>
      </c>
      <c r="Z209" s="39" t="s">
        <v>549</v>
      </c>
      <c r="AA209" s="39" t="s">
        <v>176</v>
      </c>
      <c r="AB209" s="39">
        <v>3.1</v>
      </c>
      <c r="AC209" s="80" t="str">
        <f t="shared" si="13"/>
        <v>PR 3.1</v>
      </c>
      <c r="AD209" s="66" t="str">
        <f>IF(Tabla262[[#This Row],[Equivalent]]&gt;0, "YES", "NO")</f>
        <v>NO</v>
      </c>
      <c r="AE209" s="40">
        <f t="shared" si="14"/>
        <v>0</v>
      </c>
      <c r="AL209"/>
    </row>
    <row r="210" spans="1:38" ht="15.75" x14ac:dyDescent="0.25">
      <c r="A210" s="40">
        <v>2</v>
      </c>
      <c r="B210" s="40" t="s">
        <v>279</v>
      </c>
      <c r="C210" s="40">
        <v>2.2000000000000002</v>
      </c>
      <c r="D210" s="80" t="str">
        <f>CONCATENATE(B210," ",C210)</f>
        <v>SAM 2.2</v>
      </c>
      <c r="E210" s="51"/>
      <c r="F210" s="40"/>
      <c r="G210" s="40"/>
      <c r="H210" s="40"/>
      <c r="Y210" s="91">
        <v>1</v>
      </c>
      <c r="Z210" s="39" t="s">
        <v>549</v>
      </c>
      <c r="AA210" s="39" t="s">
        <v>241</v>
      </c>
      <c r="AB210" s="39">
        <v>1.1000000000000001</v>
      </c>
      <c r="AC210" s="80" t="str">
        <f t="shared" si="13"/>
        <v>RDM 1.1</v>
      </c>
      <c r="AD210" s="66" t="str">
        <f>IF(Tabla262[[#This Row],[Equivalent]]&gt;0, "YES", "NO")</f>
        <v>NO</v>
      </c>
      <c r="AE210" s="40">
        <f t="shared" si="14"/>
        <v>0</v>
      </c>
      <c r="AL210"/>
    </row>
    <row r="211" spans="1:38" ht="15.75" x14ac:dyDescent="0.25">
      <c r="A211" s="40">
        <v>3</v>
      </c>
      <c r="B211" s="40" t="s">
        <v>279</v>
      </c>
      <c r="C211" s="40">
        <v>3.1</v>
      </c>
      <c r="D211" s="80" t="str">
        <f>CONCATENATE(B211," ",C211)</f>
        <v>SAM 3.1</v>
      </c>
      <c r="E211" s="51"/>
      <c r="F211" s="40"/>
      <c r="G211" s="40"/>
      <c r="H211" s="40"/>
      <c r="Y211" s="91">
        <v>2</v>
      </c>
      <c r="Z211" s="39" t="s">
        <v>549</v>
      </c>
      <c r="AA211" s="39" t="s">
        <v>241</v>
      </c>
      <c r="AB211" s="39">
        <v>2.1</v>
      </c>
      <c r="AC211" s="80" t="str">
        <f t="shared" si="13"/>
        <v>RDM 2.1</v>
      </c>
      <c r="AD211" s="66" t="str">
        <f>IF(Tabla262[[#This Row],[Equivalent]]&gt;0, "YES", "NO")</f>
        <v>NO</v>
      </c>
      <c r="AE211" s="40">
        <f t="shared" si="14"/>
        <v>0</v>
      </c>
      <c r="AL211"/>
    </row>
    <row r="212" spans="1:38" ht="15.75" x14ac:dyDescent="0.25">
      <c r="A212" s="40">
        <v>3</v>
      </c>
      <c r="B212" s="40" t="s">
        <v>279</v>
      </c>
      <c r="C212" s="40">
        <v>3.1</v>
      </c>
      <c r="D212" s="80" t="str">
        <f>CONCATENATE(B212," ",C212)</f>
        <v>SAM 3.1</v>
      </c>
      <c r="E212" s="51"/>
      <c r="F212" s="40"/>
      <c r="G212" s="40"/>
      <c r="H212" s="40"/>
      <c r="Y212" s="91">
        <v>2</v>
      </c>
      <c r="Z212" s="39" t="s">
        <v>549</v>
      </c>
      <c r="AA212" s="39" t="s">
        <v>241</v>
      </c>
      <c r="AB212" s="39">
        <v>2.2000000000000002</v>
      </c>
      <c r="AC212" s="80" t="str">
        <f t="shared" si="13"/>
        <v>RDM 2.2</v>
      </c>
      <c r="AD212" s="66" t="str">
        <f>IF(Tabla262[[#This Row],[Equivalent]]&gt;0, "YES", "NO")</f>
        <v>NO</v>
      </c>
      <c r="AE212" s="40">
        <f t="shared" si="14"/>
        <v>0</v>
      </c>
      <c r="AL212"/>
    </row>
    <row r="213" spans="1:38" ht="15.75" x14ac:dyDescent="0.25">
      <c r="A213" s="40">
        <v>3</v>
      </c>
      <c r="B213" s="40" t="s">
        <v>279</v>
      </c>
      <c r="C213" s="40">
        <v>3.2</v>
      </c>
      <c r="D213" s="80" t="str">
        <f>CONCATENATE(B213," ",C213)</f>
        <v>SAM 3.2</v>
      </c>
      <c r="E213" s="51"/>
      <c r="F213" s="40"/>
      <c r="G213" s="40"/>
      <c r="H213" s="40"/>
      <c r="Y213" s="91">
        <v>2</v>
      </c>
      <c r="Z213" s="39" t="s">
        <v>549</v>
      </c>
      <c r="AA213" s="39" t="s">
        <v>241</v>
      </c>
      <c r="AB213" s="39">
        <v>2.2999999999999998</v>
      </c>
      <c r="AC213" s="80" t="str">
        <f t="shared" si="13"/>
        <v>RDM 2.3</v>
      </c>
      <c r="AD213" s="66" t="str">
        <f>IF(Tabla262[[#This Row],[Equivalent]]&gt;0, "YES", "NO")</f>
        <v>NO</v>
      </c>
      <c r="AE213" s="40">
        <f t="shared" si="14"/>
        <v>0</v>
      </c>
      <c r="AL213"/>
    </row>
    <row r="214" spans="1:38" ht="15.75" x14ac:dyDescent="0.25">
      <c r="A214" s="40">
        <v>2</v>
      </c>
      <c r="B214" s="40" t="s">
        <v>264</v>
      </c>
      <c r="C214" s="40">
        <v>2.1</v>
      </c>
      <c r="D214" s="80" t="str">
        <f>CONCATENATE(B214," ",C214)</f>
        <v>SDM 2.1</v>
      </c>
      <c r="E214" s="51"/>
      <c r="F214" s="40"/>
      <c r="G214" s="40"/>
      <c r="H214" s="40"/>
      <c r="Y214" s="91">
        <v>2</v>
      </c>
      <c r="Z214" s="39" t="s">
        <v>549</v>
      </c>
      <c r="AA214" s="39" t="s">
        <v>241</v>
      </c>
      <c r="AB214" s="39">
        <v>2.4</v>
      </c>
      <c r="AC214" s="80" t="str">
        <f t="shared" si="13"/>
        <v>RDM 2.4</v>
      </c>
      <c r="AD214" s="66" t="str">
        <f>IF(Tabla262[[#This Row],[Equivalent]]&gt;0, "YES", "NO")</f>
        <v>NO</v>
      </c>
      <c r="AE214" s="40">
        <f t="shared" si="14"/>
        <v>0</v>
      </c>
      <c r="AL214"/>
    </row>
    <row r="215" spans="1:38" ht="15.75" x14ac:dyDescent="0.25">
      <c r="A215" s="40">
        <v>2</v>
      </c>
      <c r="B215" s="40" t="s">
        <v>273</v>
      </c>
      <c r="C215" s="40">
        <v>2.2999999999999998</v>
      </c>
      <c r="D215" s="80" t="str">
        <f>CONCATENATE(B215," ",C215)</f>
        <v>STSM 2.3</v>
      </c>
      <c r="E215" s="51"/>
      <c r="F215" s="40"/>
      <c r="G215" s="40"/>
      <c r="H215" s="40"/>
      <c r="Y215" s="91">
        <v>2</v>
      </c>
      <c r="Z215" s="39" t="s">
        <v>549</v>
      </c>
      <c r="AA215" s="39" t="s">
        <v>241</v>
      </c>
      <c r="AB215" s="39">
        <v>2.5</v>
      </c>
      <c r="AC215" s="80" t="str">
        <f t="shared" si="13"/>
        <v>RDM 2.5</v>
      </c>
      <c r="AD215" s="66" t="str">
        <f>IF(Tabla262[[#This Row],[Equivalent]]&gt;0, "YES", "NO")</f>
        <v>NO</v>
      </c>
      <c r="AE215" s="40">
        <f t="shared" si="14"/>
        <v>0</v>
      </c>
      <c r="AL215"/>
    </row>
    <row r="216" spans="1:38" ht="15.75" x14ac:dyDescent="0.25">
      <c r="A216" s="40">
        <v>1</v>
      </c>
      <c r="B216" s="40" t="s">
        <v>292</v>
      </c>
      <c r="C216" s="40">
        <v>1.1000000000000001</v>
      </c>
      <c r="D216" s="80" t="str">
        <f>CONCATENATE(B216," ",C216)</f>
        <v>TS 1.1</v>
      </c>
      <c r="E216" s="51"/>
      <c r="F216" s="40"/>
      <c r="G216" s="40"/>
      <c r="H216" s="40"/>
      <c r="Y216" s="91">
        <v>3</v>
      </c>
      <c r="Z216" s="39" t="s">
        <v>549</v>
      </c>
      <c r="AA216" s="39" t="s">
        <v>241</v>
      </c>
      <c r="AB216" s="39">
        <v>3.1</v>
      </c>
      <c r="AC216" s="80" t="str">
        <f t="shared" si="13"/>
        <v>RDM 3.1</v>
      </c>
      <c r="AD216" s="66" t="str">
        <f>IF(Tabla262[[#This Row],[Equivalent]]&gt;0, "YES", "NO")</f>
        <v>NO</v>
      </c>
      <c r="AE216" s="40">
        <f t="shared" si="14"/>
        <v>0</v>
      </c>
      <c r="AL216"/>
    </row>
    <row r="217" spans="1:38" ht="15.75" x14ac:dyDescent="0.25">
      <c r="A217" s="40">
        <v>2</v>
      </c>
      <c r="B217" s="40" t="s">
        <v>292</v>
      </c>
      <c r="C217" s="40">
        <v>2.1</v>
      </c>
      <c r="D217" s="80" t="str">
        <f>CONCATENATE(B217," ",C217)</f>
        <v>TS 2.1</v>
      </c>
      <c r="E217" s="51"/>
      <c r="F217" s="40"/>
      <c r="G217" s="40"/>
      <c r="H217" s="40"/>
      <c r="Y217" s="91">
        <v>3</v>
      </c>
      <c r="Z217" s="39" t="s">
        <v>549</v>
      </c>
      <c r="AA217" s="39" t="s">
        <v>241</v>
      </c>
      <c r="AB217" s="39">
        <v>3.2</v>
      </c>
      <c r="AC217" s="80" t="str">
        <f t="shared" si="13"/>
        <v>RDM 3.2</v>
      </c>
      <c r="AD217" s="66" t="str">
        <f>IF(Tabla262[[#This Row],[Equivalent]]&gt;0, "YES", "NO")</f>
        <v>NO</v>
      </c>
      <c r="AE217" s="40">
        <f t="shared" si="14"/>
        <v>0</v>
      </c>
      <c r="AL217"/>
    </row>
    <row r="218" spans="1:38" ht="15.75" x14ac:dyDescent="0.25">
      <c r="A218" s="40">
        <v>2</v>
      </c>
      <c r="B218" s="40" t="s">
        <v>292</v>
      </c>
      <c r="C218" s="40">
        <v>2.2000000000000002</v>
      </c>
      <c r="D218" s="80" t="str">
        <f>CONCATENATE(B218," ",C218)</f>
        <v>TS 2.2</v>
      </c>
      <c r="E218" s="51"/>
      <c r="F218" s="40"/>
      <c r="G218" s="40"/>
      <c r="H218" s="40"/>
      <c r="Y218" s="91">
        <v>3</v>
      </c>
      <c r="Z218" s="39" t="s">
        <v>549</v>
      </c>
      <c r="AA218" s="39" t="s">
        <v>241</v>
      </c>
      <c r="AB218" s="39">
        <v>3.3</v>
      </c>
      <c r="AC218" s="80" t="str">
        <f t="shared" si="13"/>
        <v>RDM 3.3</v>
      </c>
      <c r="AD218" s="66" t="str">
        <f>IF(Tabla262[[#This Row],[Equivalent]]&gt;0, "YES", "NO")</f>
        <v>NO</v>
      </c>
      <c r="AE218" s="40">
        <f t="shared" si="14"/>
        <v>0</v>
      </c>
      <c r="AL218"/>
    </row>
    <row r="219" spans="1:38" ht="15.75" x14ac:dyDescent="0.25">
      <c r="A219" s="40">
        <v>2</v>
      </c>
      <c r="B219" s="40" t="s">
        <v>292</v>
      </c>
      <c r="C219" s="40">
        <v>2.2000000000000002</v>
      </c>
      <c r="D219" s="80" t="str">
        <f>CONCATENATE(B219," ",C219)</f>
        <v>TS 2.2</v>
      </c>
      <c r="E219" s="51"/>
      <c r="F219" s="40"/>
      <c r="G219" s="40"/>
      <c r="H219" s="40"/>
      <c r="Y219" s="91">
        <v>3</v>
      </c>
      <c r="Z219" s="39" t="s">
        <v>549</v>
      </c>
      <c r="AA219" s="39" t="s">
        <v>241</v>
      </c>
      <c r="AB219" s="39">
        <v>3.4</v>
      </c>
      <c r="AC219" s="80" t="str">
        <f t="shared" si="13"/>
        <v>RDM 3.4</v>
      </c>
      <c r="AD219" s="66" t="str">
        <f>IF(Tabla262[[#This Row],[Equivalent]]&gt;0, "YES", "NO")</f>
        <v>NO</v>
      </c>
      <c r="AE219" s="40">
        <f t="shared" si="14"/>
        <v>0</v>
      </c>
      <c r="AL219"/>
    </row>
    <row r="220" spans="1:38" ht="15.75" x14ac:dyDescent="0.25">
      <c r="A220" s="40">
        <v>2</v>
      </c>
      <c r="B220" s="40" t="s">
        <v>292</v>
      </c>
      <c r="C220" s="40">
        <v>2.2999999999999998</v>
      </c>
      <c r="D220" s="80" t="str">
        <f>CONCATENATE(B220," ",C220)</f>
        <v>TS 2.3</v>
      </c>
      <c r="E220" s="51"/>
      <c r="F220" s="40"/>
      <c r="G220" s="40"/>
      <c r="H220" s="40"/>
      <c r="Y220" s="91">
        <v>3</v>
      </c>
      <c r="Z220" s="39" t="s">
        <v>549</v>
      </c>
      <c r="AA220" s="39" t="s">
        <v>241</v>
      </c>
      <c r="AB220" s="39">
        <v>3.5</v>
      </c>
      <c r="AC220" s="80" t="str">
        <f t="shared" si="13"/>
        <v>RDM 3.5</v>
      </c>
      <c r="AD220" s="66" t="str">
        <f>IF(Tabla262[[#This Row],[Equivalent]]&gt;0, "YES", "NO")</f>
        <v>NO</v>
      </c>
      <c r="AE220" s="40">
        <f t="shared" si="14"/>
        <v>0</v>
      </c>
      <c r="AL220"/>
    </row>
    <row r="221" spans="1:38" ht="15.75" x14ac:dyDescent="0.25">
      <c r="A221" s="40">
        <v>3</v>
      </c>
      <c r="B221" s="40" t="s">
        <v>292</v>
      </c>
      <c r="C221" s="40">
        <v>3.1</v>
      </c>
      <c r="D221" s="80" t="str">
        <f>CONCATENATE(B221," ",C221)</f>
        <v>TS 3.1</v>
      </c>
      <c r="E221" s="51"/>
      <c r="F221" s="40"/>
      <c r="G221" s="40"/>
      <c r="H221" s="40"/>
      <c r="Y221" s="91">
        <v>3</v>
      </c>
      <c r="Z221" s="39" t="s">
        <v>549</v>
      </c>
      <c r="AA221" s="39" t="s">
        <v>241</v>
      </c>
      <c r="AB221" s="39">
        <v>3.6</v>
      </c>
      <c r="AC221" s="80" t="str">
        <f t="shared" si="13"/>
        <v>RDM 3.6</v>
      </c>
      <c r="AD221" s="66" t="str">
        <f>IF(Tabla262[[#This Row],[Equivalent]]&gt;0, "YES", "NO")</f>
        <v>NO</v>
      </c>
      <c r="AE221" s="40">
        <f t="shared" si="14"/>
        <v>0</v>
      </c>
      <c r="AL221"/>
    </row>
    <row r="222" spans="1:38" ht="15.75" x14ac:dyDescent="0.25">
      <c r="A222" s="18">
        <v>3</v>
      </c>
      <c r="B222" s="18" t="s">
        <v>292</v>
      </c>
      <c r="C222" s="18">
        <v>3.2</v>
      </c>
      <c r="D222" s="80" t="str">
        <f>CONCATENATE(B222," ",C222)</f>
        <v>TS 3.2</v>
      </c>
      <c r="E222" s="51"/>
      <c r="F222" s="40"/>
      <c r="G222" s="40"/>
      <c r="H222" s="40"/>
      <c r="Y222" s="91">
        <v>3</v>
      </c>
      <c r="Z222" s="39" t="s">
        <v>549</v>
      </c>
      <c r="AA222" s="39" t="s">
        <v>241</v>
      </c>
      <c r="AB222" s="39">
        <v>3.7</v>
      </c>
      <c r="AC222" s="80" t="str">
        <f t="shared" si="13"/>
        <v>RDM 3.7</v>
      </c>
      <c r="AD222" s="66" t="str">
        <f>IF(Tabla262[[#This Row],[Equivalent]]&gt;0, "YES", "NO")</f>
        <v>NO</v>
      </c>
      <c r="AE222" s="40">
        <f t="shared" si="14"/>
        <v>0</v>
      </c>
      <c r="AL222"/>
    </row>
    <row r="223" spans="1:38" ht="15.75" x14ac:dyDescent="0.25">
      <c r="A223" s="40">
        <v>3</v>
      </c>
      <c r="B223" s="40" t="s">
        <v>292</v>
      </c>
      <c r="C223" s="40">
        <v>3.3</v>
      </c>
      <c r="D223" s="80" t="str">
        <f>CONCATENATE(B223," ",C223)</f>
        <v>TS 3.3</v>
      </c>
      <c r="E223" s="51"/>
      <c r="F223" s="40"/>
      <c r="G223" s="40"/>
      <c r="H223" s="40"/>
      <c r="Y223" s="91">
        <v>1</v>
      </c>
      <c r="Z223" s="39" t="s">
        <v>549</v>
      </c>
      <c r="AA223" s="39" t="s">
        <v>255</v>
      </c>
      <c r="AB223" s="39">
        <v>1.1000000000000001</v>
      </c>
      <c r="AC223" s="80" t="str">
        <f t="shared" si="13"/>
        <v>RSK 1.1</v>
      </c>
      <c r="AD223" s="66" t="str">
        <f>IF(Tabla262[[#This Row],[Equivalent]]&gt;0, "YES", "NO")</f>
        <v>NO</v>
      </c>
      <c r="AE223" s="40">
        <f t="shared" si="14"/>
        <v>0</v>
      </c>
      <c r="AL223"/>
    </row>
    <row r="224" spans="1:38" ht="15.75" x14ac:dyDescent="0.25">
      <c r="A224" s="40">
        <v>3</v>
      </c>
      <c r="B224" s="40" t="s">
        <v>292</v>
      </c>
      <c r="C224" s="40">
        <v>3.4</v>
      </c>
      <c r="D224" s="80" t="str">
        <f>CONCATENATE(B224," ",C224)</f>
        <v>TS 3.4</v>
      </c>
      <c r="E224" s="51"/>
      <c r="F224" s="40"/>
      <c r="G224" s="40"/>
      <c r="H224" s="40"/>
      <c r="Y224" s="91">
        <v>2</v>
      </c>
      <c r="Z224" s="39" t="s">
        <v>549</v>
      </c>
      <c r="AA224" s="39" t="s">
        <v>255</v>
      </c>
      <c r="AB224" s="39">
        <v>2.1</v>
      </c>
      <c r="AC224" s="80" t="str">
        <f t="shared" si="13"/>
        <v>RSK 2.1</v>
      </c>
      <c r="AD224" s="66" t="str">
        <f>IF(Tabla262[[#This Row],[Equivalent]]&gt;0, "YES", "NO")</f>
        <v>NO</v>
      </c>
      <c r="AE224" s="40">
        <f t="shared" si="14"/>
        <v>0</v>
      </c>
      <c r="AL224"/>
    </row>
    <row r="225" spans="1:38" ht="15.75" x14ac:dyDescent="0.25">
      <c r="A225" s="40">
        <v>3</v>
      </c>
      <c r="B225" s="40" t="s">
        <v>292</v>
      </c>
      <c r="C225" s="40">
        <v>3.5</v>
      </c>
      <c r="D225" s="80" t="str">
        <f>CONCATENATE(B225," ",C225)</f>
        <v>TS 3.5</v>
      </c>
      <c r="E225" s="51"/>
      <c r="F225" s="40"/>
      <c r="G225" s="40"/>
      <c r="H225" s="40"/>
      <c r="Y225" s="91">
        <v>2</v>
      </c>
      <c r="Z225" s="39" t="s">
        <v>549</v>
      </c>
      <c r="AA225" s="39" t="s">
        <v>255</v>
      </c>
      <c r="AB225" s="39">
        <v>2.2000000000000002</v>
      </c>
      <c r="AC225" s="80" t="str">
        <f t="shared" si="13"/>
        <v>RSK 2.2</v>
      </c>
      <c r="AD225" s="66" t="str">
        <f>IF(Tabla262[[#This Row],[Equivalent]]&gt;0, "YES", "NO")</f>
        <v>NO</v>
      </c>
      <c r="AE225" s="40">
        <f t="shared" si="14"/>
        <v>0</v>
      </c>
      <c r="AL225"/>
    </row>
    <row r="226" spans="1:38" ht="15.75" x14ac:dyDescent="0.25">
      <c r="A226" s="40">
        <v>3</v>
      </c>
      <c r="B226" s="40" t="s">
        <v>292</v>
      </c>
      <c r="C226" s="40">
        <v>3.6</v>
      </c>
      <c r="D226" s="80" t="str">
        <f>CONCATENATE(B226," ",C226)</f>
        <v>TS 3.6</v>
      </c>
      <c r="E226" s="51"/>
      <c r="F226" s="40"/>
      <c r="G226" s="40"/>
      <c r="H226" s="40"/>
      <c r="Y226" s="91">
        <v>3</v>
      </c>
      <c r="Z226" s="39" t="s">
        <v>549</v>
      </c>
      <c r="AA226" s="39" t="s">
        <v>255</v>
      </c>
      <c r="AB226" s="39">
        <v>3.1</v>
      </c>
      <c r="AC226" s="80" t="str">
        <f t="shared" si="13"/>
        <v>RSK 3.1</v>
      </c>
      <c r="AD226" s="66" t="str">
        <f>IF(Tabla262[[#This Row],[Equivalent]]&gt;0, "YES", "NO")</f>
        <v>NO</v>
      </c>
      <c r="AE226" s="40">
        <f t="shared" si="14"/>
        <v>0</v>
      </c>
      <c r="AL226"/>
    </row>
    <row r="227" spans="1:38" ht="15.75" x14ac:dyDescent="0.25">
      <c r="A227" s="40">
        <v>1</v>
      </c>
      <c r="B227" s="40" t="s">
        <v>305</v>
      </c>
      <c r="C227" s="40">
        <v>1.1000000000000001</v>
      </c>
      <c r="D227" s="80" t="str">
        <f>CONCATENATE(B227," ",C227)</f>
        <v>VV 1.1</v>
      </c>
      <c r="E227" s="51"/>
      <c r="F227" s="40"/>
      <c r="G227" s="40"/>
      <c r="H227" s="40"/>
      <c r="Y227" s="91">
        <v>3</v>
      </c>
      <c r="Z227" s="39" t="s">
        <v>549</v>
      </c>
      <c r="AA227" s="39" t="s">
        <v>255</v>
      </c>
      <c r="AB227" s="39">
        <v>3.2</v>
      </c>
      <c r="AC227" s="80" t="str">
        <f t="shared" si="13"/>
        <v>RSK 3.2</v>
      </c>
      <c r="AD227" s="66" t="str">
        <f>IF(Tabla262[[#This Row],[Equivalent]]&gt;0, "YES", "NO")</f>
        <v>NO</v>
      </c>
      <c r="AE227" s="40">
        <f t="shared" si="14"/>
        <v>0</v>
      </c>
      <c r="AL227"/>
    </row>
    <row r="228" spans="1:38" ht="15.75" x14ac:dyDescent="0.25">
      <c r="A228" s="18">
        <v>1</v>
      </c>
      <c r="B228" s="18" t="s">
        <v>305</v>
      </c>
      <c r="C228" s="18">
        <v>1.1000000000000001</v>
      </c>
      <c r="D228" s="80" t="str">
        <f>CONCATENATE(B228," ",C228)</f>
        <v>VV 1.1</v>
      </c>
      <c r="E228" s="51"/>
      <c r="F228" s="40"/>
      <c r="G228" s="40"/>
      <c r="H228" s="40"/>
      <c r="Y228" s="91">
        <v>3</v>
      </c>
      <c r="Z228" s="39" t="s">
        <v>549</v>
      </c>
      <c r="AA228" s="39" t="s">
        <v>255</v>
      </c>
      <c r="AB228" s="39">
        <v>3.3</v>
      </c>
      <c r="AC228" s="80" t="str">
        <f t="shared" si="13"/>
        <v>RSK 3.3</v>
      </c>
      <c r="AD228" s="66" t="str">
        <f>IF(Tabla262[[#This Row],[Equivalent]]&gt;0, "YES", "NO")</f>
        <v>NO</v>
      </c>
      <c r="AE228" s="40">
        <f t="shared" si="14"/>
        <v>0</v>
      </c>
      <c r="AL228"/>
    </row>
    <row r="229" spans="1:38" ht="15.75" x14ac:dyDescent="0.25">
      <c r="A229" s="18">
        <v>1</v>
      </c>
      <c r="B229" s="18" t="s">
        <v>305</v>
      </c>
      <c r="C229" s="18">
        <v>1.1000000000000001</v>
      </c>
      <c r="D229" s="80" t="str">
        <f>CONCATENATE(B229," ",C229)</f>
        <v>VV 1.1</v>
      </c>
      <c r="E229" s="51"/>
      <c r="F229" s="40"/>
      <c r="G229" s="40"/>
      <c r="H229" s="40"/>
      <c r="Y229" s="91">
        <v>3</v>
      </c>
      <c r="Z229" s="39" t="s">
        <v>549</v>
      </c>
      <c r="AA229" s="39" t="s">
        <v>255</v>
      </c>
      <c r="AB229" s="39">
        <v>3.4</v>
      </c>
      <c r="AC229" s="80" t="str">
        <f t="shared" si="13"/>
        <v>RSK 3.4</v>
      </c>
      <c r="AD229" s="66" t="str">
        <f>IF(Tabla262[[#This Row],[Equivalent]]&gt;0, "YES", "NO")</f>
        <v>NO</v>
      </c>
      <c r="AE229" s="40">
        <f t="shared" si="14"/>
        <v>0</v>
      </c>
      <c r="AL229"/>
    </row>
    <row r="230" spans="1:38" ht="18" customHeight="1" x14ac:dyDescent="0.25">
      <c r="A230" s="40">
        <v>1</v>
      </c>
      <c r="B230" s="40" t="s">
        <v>305</v>
      </c>
      <c r="C230" s="40">
        <v>1.1000000000000001</v>
      </c>
      <c r="D230" s="80" t="str">
        <f>CONCATENATE(B230," ",C230)</f>
        <v>VV 1.1</v>
      </c>
      <c r="E230" s="51"/>
      <c r="F230" s="40"/>
      <c r="G230" s="40"/>
      <c r="H230" s="40"/>
      <c r="Y230" s="91">
        <v>3</v>
      </c>
      <c r="Z230" s="39" t="s">
        <v>549</v>
      </c>
      <c r="AA230" s="39" t="s">
        <v>255</v>
      </c>
      <c r="AB230" s="39">
        <v>3.5</v>
      </c>
      <c r="AC230" s="80" t="str">
        <f t="shared" si="13"/>
        <v>RSK 3.5</v>
      </c>
      <c r="AD230" s="66" t="str">
        <f>IF(Tabla262[[#This Row],[Equivalent]]&gt;0, "YES", "NO")</f>
        <v>NO</v>
      </c>
      <c r="AE230" s="40">
        <f t="shared" si="14"/>
        <v>0</v>
      </c>
      <c r="AL230"/>
    </row>
    <row r="231" spans="1:38" ht="15.75" x14ac:dyDescent="0.25">
      <c r="A231" s="40">
        <v>1</v>
      </c>
      <c r="B231" s="40" t="s">
        <v>305</v>
      </c>
      <c r="C231" s="40">
        <v>1.2</v>
      </c>
      <c r="D231" s="80" t="str">
        <f>CONCATENATE(B231," ",C231)</f>
        <v>VV 1.2</v>
      </c>
      <c r="E231" s="51"/>
      <c r="F231" s="40"/>
      <c r="G231" s="40"/>
      <c r="H231" s="40"/>
      <c r="Y231" s="91">
        <v>1</v>
      </c>
      <c r="Z231" s="39" t="s">
        <v>556</v>
      </c>
      <c r="AA231" s="39" t="s">
        <v>279</v>
      </c>
      <c r="AB231" s="39">
        <v>1.1000000000000001</v>
      </c>
      <c r="AC231" s="80" t="str">
        <f t="shared" si="13"/>
        <v>SAM 1.1</v>
      </c>
      <c r="AD231" s="66" t="str">
        <f>IF(Tabla262[[#This Row],[Equivalent]]&gt;0, "YES", "NO")</f>
        <v>NO</v>
      </c>
      <c r="AE231" s="40">
        <f t="shared" si="14"/>
        <v>0</v>
      </c>
      <c r="AL231"/>
    </row>
    <row r="232" spans="1:38" ht="15.75" x14ac:dyDescent="0.25">
      <c r="A232" s="15">
        <v>1</v>
      </c>
      <c r="B232" s="15" t="s">
        <v>305</v>
      </c>
      <c r="C232" s="15">
        <v>1.2</v>
      </c>
      <c r="D232" s="80" t="str">
        <f>CONCATENATE(B232," ",C232)</f>
        <v>VV 1.2</v>
      </c>
      <c r="E232" s="51"/>
      <c r="F232" s="40"/>
      <c r="G232" s="40"/>
      <c r="H232" s="40"/>
      <c r="Y232" s="91">
        <v>1</v>
      </c>
      <c r="Z232" s="39" t="s">
        <v>556</v>
      </c>
      <c r="AA232" s="39" t="s">
        <v>279</v>
      </c>
      <c r="AB232" s="39">
        <v>1.2</v>
      </c>
      <c r="AC232" s="80" t="str">
        <f t="shared" si="13"/>
        <v>SAM 1.2</v>
      </c>
      <c r="AD232" s="66" t="str">
        <f>IF(Tabla262[[#This Row],[Equivalent]]&gt;0, "YES", "NO")</f>
        <v>NO</v>
      </c>
      <c r="AE232" s="40">
        <f t="shared" si="14"/>
        <v>0</v>
      </c>
      <c r="AL232"/>
    </row>
    <row r="233" spans="1:38" ht="15.75" x14ac:dyDescent="0.25">
      <c r="A233" s="18">
        <v>1</v>
      </c>
      <c r="B233" s="18" t="s">
        <v>305</v>
      </c>
      <c r="C233" s="18">
        <v>1.2</v>
      </c>
      <c r="D233" s="80" t="str">
        <f>CONCATENATE(B233," ",C233)</f>
        <v>VV 1.2</v>
      </c>
      <c r="E233" s="51"/>
      <c r="F233" s="40"/>
      <c r="G233" s="40"/>
      <c r="H233" s="40"/>
      <c r="Y233" s="91">
        <v>1</v>
      </c>
      <c r="Z233" s="39" t="s">
        <v>556</v>
      </c>
      <c r="AA233" s="39" t="s">
        <v>279</v>
      </c>
      <c r="AB233" s="39">
        <v>1.3</v>
      </c>
      <c r="AC233" s="80" t="str">
        <f t="shared" si="13"/>
        <v>SAM 1.3</v>
      </c>
      <c r="AD233" s="66" t="str">
        <f>IF(Tabla262[[#This Row],[Equivalent]]&gt;0, "YES", "NO")</f>
        <v>NO</v>
      </c>
      <c r="AE233" s="40">
        <f t="shared" si="14"/>
        <v>0</v>
      </c>
      <c r="AL233"/>
    </row>
    <row r="234" spans="1:38" ht="15.75" x14ac:dyDescent="0.25">
      <c r="A234" s="40">
        <v>1</v>
      </c>
      <c r="B234" s="40" t="s">
        <v>305</v>
      </c>
      <c r="C234" s="40">
        <v>1.2</v>
      </c>
      <c r="D234" s="80" t="str">
        <f>CONCATENATE(B234," ",C234)</f>
        <v>VV 1.2</v>
      </c>
      <c r="E234" s="51"/>
      <c r="F234" s="40"/>
      <c r="G234" s="40"/>
      <c r="H234" s="40"/>
      <c r="Y234" s="91">
        <v>1</v>
      </c>
      <c r="Z234" s="39" t="s">
        <v>556</v>
      </c>
      <c r="AA234" s="39" t="s">
        <v>279</v>
      </c>
      <c r="AB234" s="39">
        <v>1.4</v>
      </c>
      <c r="AC234" s="80" t="str">
        <f t="shared" si="13"/>
        <v>SAM 1.4</v>
      </c>
      <c r="AD234" s="66" t="str">
        <f>IF(Tabla262[[#This Row],[Equivalent]]&gt;0, "YES", "NO")</f>
        <v>NO</v>
      </c>
      <c r="AE234" s="40">
        <f t="shared" si="14"/>
        <v>0</v>
      </c>
      <c r="AL234"/>
    </row>
    <row r="235" spans="1:38" ht="15.75" x14ac:dyDescent="0.25">
      <c r="A235" s="18">
        <v>2</v>
      </c>
      <c r="B235" s="18" t="s">
        <v>305</v>
      </c>
      <c r="C235" s="18">
        <v>2.1</v>
      </c>
      <c r="D235" s="80" t="str">
        <f>CONCATENATE(B235," ",C235)</f>
        <v>VV 2.1</v>
      </c>
      <c r="E235" s="51"/>
      <c r="F235" s="40"/>
      <c r="G235" s="40"/>
      <c r="H235" s="40"/>
      <c r="Y235" s="91">
        <v>2</v>
      </c>
      <c r="Z235" s="39" t="s">
        <v>556</v>
      </c>
      <c r="AA235" s="39" t="s">
        <v>279</v>
      </c>
      <c r="AB235" s="39">
        <v>2.1</v>
      </c>
      <c r="AC235" s="80" t="str">
        <f t="shared" si="13"/>
        <v>SAM 2.1</v>
      </c>
      <c r="AD235" s="66" t="str">
        <f>IF(Tabla262[[#This Row],[Equivalent]]&gt;0, "YES", "NO")</f>
        <v>YES</v>
      </c>
      <c r="AE235" s="40">
        <f t="shared" si="14"/>
        <v>1</v>
      </c>
      <c r="AL235"/>
    </row>
    <row r="236" spans="1:38" ht="15.75" x14ac:dyDescent="0.25">
      <c r="A236" s="40">
        <v>2</v>
      </c>
      <c r="B236" s="40" t="s">
        <v>305</v>
      </c>
      <c r="C236" s="40">
        <v>2.1</v>
      </c>
      <c r="D236" s="80" t="str">
        <f>CONCATENATE(B236," ",C236)</f>
        <v>VV 2.1</v>
      </c>
      <c r="E236" s="51"/>
      <c r="F236" s="40"/>
      <c r="G236" s="40"/>
      <c r="H236" s="40"/>
      <c r="Y236" s="91">
        <v>2</v>
      </c>
      <c r="Z236" s="39" t="s">
        <v>556</v>
      </c>
      <c r="AA236" s="39" t="s">
        <v>279</v>
      </c>
      <c r="AB236" s="39">
        <v>2.2000000000000002</v>
      </c>
      <c r="AC236" s="80" t="str">
        <f t="shared" si="13"/>
        <v>SAM 2.2</v>
      </c>
      <c r="AD236" s="66" t="str">
        <f>IF(Tabla262[[#This Row],[Equivalent]]&gt;0, "YES", "NO")</f>
        <v>YES</v>
      </c>
      <c r="AE236" s="40">
        <f t="shared" si="14"/>
        <v>1</v>
      </c>
      <c r="AL236"/>
    </row>
    <row r="237" spans="1:38" ht="15.75" x14ac:dyDescent="0.25">
      <c r="A237" s="40">
        <v>2</v>
      </c>
      <c r="B237" s="40" t="s">
        <v>305</v>
      </c>
      <c r="C237" s="40">
        <v>2.1</v>
      </c>
      <c r="D237" s="80" t="str">
        <f>CONCATENATE(B237," ",C237)</f>
        <v>VV 2.1</v>
      </c>
      <c r="E237" s="51"/>
      <c r="F237" s="40"/>
      <c r="G237" s="40"/>
      <c r="H237" s="40"/>
      <c r="Y237" s="91">
        <v>2</v>
      </c>
      <c r="Z237" s="39" t="s">
        <v>556</v>
      </c>
      <c r="AA237" s="39" t="s">
        <v>279</v>
      </c>
      <c r="AB237" s="39">
        <v>2.2999999999999998</v>
      </c>
      <c r="AC237" s="80" t="str">
        <f t="shared" si="13"/>
        <v>SAM 2.3</v>
      </c>
      <c r="AD237" s="66" t="str">
        <f>IF(Tabla262[[#This Row],[Equivalent]]&gt;0, "YES", "NO")</f>
        <v>NO</v>
      </c>
      <c r="AE237" s="40">
        <f t="shared" si="14"/>
        <v>0</v>
      </c>
      <c r="AL237"/>
    </row>
    <row r="238" spans="1:38" ht="15.75" x14ac:dyDescent="0.25">
      <c r="A238" s="40">
        <v>2</v>
      </c>
      <c r="B238" s="40" t="s">
        <v>305</v>
      </c>
      <c r="C238" s="40">
        <v>2.2000000000000002</v>
      </c>
      <c r="D238" s="80" t="str">
        <f>CONCATENATE(B238," ",C238)</f>
        <v>VV 2.2</v>
      </c>
      <c r="E238" s="51"/>
      <c r="F238" s="40"/>
      <c r="G238" s="40"/>
      <c r="H238" s="40"/>
      <c r="Y238" s="91">
        <v>2</v>
      </c>
      <c r="Z238" s="39" t="s">
        <v>556</v>
      </c>
      <c r="AA238" s="39" t="s">
        <v>279</v>
      </c>
      <c r="AB238" s="39">
        <v>2.4</v>
      </c>
      <c r="AC238" s="80" t="str">
        <f t="shared" si="13"/>
        <v>SAM 2.4</v>
      </c>
      <c r="AD238" s="66" t="str">
        <f>IF(Tabla262[[#This Row],[Equivalent]]&gt;0, "YES", "NO")</f>
        <v>NO</v>
      </c>
      <c r="AE238" s="40">
        <f t="shared" si="14"/>
        <v>0</v>
      </c>
      <c r="AL238"/>
    </row>
    <row r="239" spans="1:38" ht="15.75" x14ac:dyDescent="0.25">
      <c r="A239" s="40">
        <v>2</v>
      </c>
      <c r="B239" s="40" t="s">
        <v>305</v>
      </c>
      <c r="C239" s="40">
        <v>2.2000000000000002</v>
      </c>
      <c r="D239" s="80" t="str">
        <f>CONCATENATE(B239," ",C239)</f>
        <v>VV 2.2</v>
      </c>
      <c r="E239" s="51"/>
      <c r="F239" s="40"/>
      <c r="G239" s="40"/>
      <c r="H239" s="40"/>
      <c r="Y239" s="91">
        <v>2</v>
      </c>
      <c r="Z239" s="39" t="s">
        <v>556</v>
      </c>
      <c r="AA239" s="39" t="s">
        <v>279</v>
      </c>
      <c r="AB239" s="39">
        <v>2.5</v>
      </c>
      <c r="AC239" s="80" t="str">
        <f t="shared" si="13"/>
        <v>SAM 2.5</v>
      </c>
      <c r="AD239" s="66" t="str">
        <f>IF(Tabla262[[#This Row],[Equivalent]]&gt;0, "YES", "NO")</f>
        <v>NO</v>
      </c>
      <c r="AE239" s="40">
        <f t="shared" si="14"/>
        <v>0</v>
      </c>
      <c r="AL239"/>
    </row>
    <row r="240" spans="1:38" ht="15.75" x14ac:dyDescent="0.25">
      <c r="A240" s="40">
        <v>2</v>
      </c>
      <c r="B240" s="40" t="s">
        <v>305</v>
      </c>
      <c r="C240" s="40">
        <v>2.2999999999999998</v>
      </c>
      <c r="D240" s="80" t="str">
        <f>CONCATENATE(B240," ",C240)</f>
        <v>VV 2.3</v>
      </c>
      <c r="E240" s="51"/>
      <c r="F240" s="40"/>
      <c r="G240" s="40"/>
      <c r="H240" s="40"/>
      <c r="Y240" s="91">
        <v>3</v>
      </c>
      <c r="Z240" s="39" t="s">
        <v>556</v>
      </c>
      <c r="AA240" s="39" t="s">
        <v>279</v>
      </c>
      <c r="AB240" s="39">
        <v>3.1</v>
      </c>
      <c r="AC240" s="80" t="str">
        <f t="shared" si="13"/>
        <v>SAM 3.1</v>
      </c>
      <c r="AD240" s="66" t="str">
        <f>IF(Tabla262[[#This Row],[Equivalent]]&gt;0, "YES", "NO")</f>
        <v>NO</v>
      </c>
      <c r="AE240" s="40">
        <f t="shared" si="14"/>
        <v>0</v>
      </c>
      <c r="AL240"/>
    </row>
    <row r="241" spans="1:38" ht="15.75" x14ac:dyDescent="0.25">
      <c r="A241" s="40">
        <v>3</v>
      </c>
      <c r="B241" s="40" t="s">
        <v>305</v>
      </c>
      <c r="C241" s="40">
        <v>3.1</v>
      </c>
      <c r="D241" s="80" t="str">
        <f>CONCATENATE(B241," ",C241)</f>
        <v>VV 3.1</v>
      </c>
      <c r="E241" s="51"/>
      <c r="F241" s="40"/>
      <c r="G241" s="40"/>
      <c r="H241" s="40"/>
      <c r="Y241" s="91">
        <v>3</v>
      </c>
      <c r="Z241" s="39" t="s">
        <v>556</v>
      </c>
      <c r="AA241" s="39" t="s">
        <v>279</v>
      </c>
      <c r="AB241" s="39">
        <v>3.2</v>
      </c>
      <c r="AC241" s="80" t="str">
        <f t="shared" si="13"/>
        <v>SAM 3.2</v>
      </c>
      <c r="AD241" s="66" t="str">
        <f>IF(Tabla262[[#This Row],[Equivalent]]&gt;0, "YES", "NO")</f>
        <v>NO</v>
      </c>
      <c r="AE241" s="40">
        <f t="shared" si="14"/>
        <v>0</v>
      </c>
      <c r="AL241"/>
    </row>
    <row r="242" spans="1:38" ht="15.75" x14ac:dyDescent="0.25">
      <c r="A242" s="40">
        <v>3</v>
      </c>
      <c r="B242" s="40" t="s">
        <v>305</v>
      </c>
      <c r="C242" s="40">
        <v>3.2</v>
      </c>
      <c r="D242" s="80" t="str">
        <f>CONCATENATE(B242," ",C242)</f>
        <v>VV 3.2</v>
      </c>
      <c r="E242" s="51"/>
      <c r="F242" s="40"/>
      <c r="G242" s="40"/>
      <c r="H242" s="40"/>
      <c r="Y242" s="91">
        <v>4</v>
      </c>
      <c r="Z242" s="39" t="s">
        <v>556</v>
      </c>
      <c r="AA242" s="39" t="s">
        <v>279</v>
      </c>
      <c r="AB242" s="39">
        <v>4.0999999999999996</v>
      </c>
      <c r="AC242" s="80" t="str">
        <f t="shared" si="13"/>
        <v>SAM 4.1</v>
      </c>
      <c r="AD242" s="66" t="str">
        <f>IF(Tabla262[[#This Row],[Equivalent]]&gt;0, "YES", "NO")</f>
        <v>NO</v>
      </c>
      <c r="AE242" s="40">
        <f t="shared" si="14"/>
        <v>0</v>
      </c>
      <c r="AL242"/>
    </row>
    <row r="243" spans="1:38" ht="15.75" x14ac:dyDescent="0.25">
      <c r="A243" s="40">
        <v>3</v>
      </c>
      <c r="B243" s="40" t="s">
        <v>305</v>
      </c>
      <c r="C243" s="40">
        <v>3.2</v>
      </c>
      <c r="D243" s="80" t="str">
        <f>CONCATENATE(B243," ",C243)</f>
        <v>VV 3.2</v>
      </c>
      <c r="E243" s="51"/>
      <c r="F243" s="40"/>
      <c r="G243" s="40"/>
      <c r="H243" s="40"/>
      <c r="Y243" s="91">
        <v>1</v>
      </c>
      <c r="Z243" s="39" t="s">
        <v>550</v>
      </c>
      <c r="AA243" s="39" t="s">
        <v>264</v>
      </c>
      <c r="AB243" s="39">
        <v>1.1000000000000001</v>
      </c>
      <c r="AC243" s="80" t="str">
        <f t="shared" si="13"/>
        <v>SDM 1.1</v>
      </c>
      <c r="AD243" s="66" t="str">
        <f>IF(Tabla262[[#This Row],[Equivalent]]&gt;0, "YES", "NO")</f>
        <v>NO</v>
      </c>
      <c r="AE243" s="40">
        <f t="shared" si="14"/>
        <v>0</v>
      </c>
      <c r="AL243"/>
    </row>
    <row r="244" spans="1:38" ht="15.75" x14ac:dyDescent="0.25">
      <c r="A244" s="52">
        <v>2</v>
      </c>
      <c r="B244" s="40" t="s">
        <v>13</v>
      </c>
      <c r="C244" s="40">
        <v>2.1</v>
      </c>
      <c r="D244" s="80" t="str">
        <f>CONCATENATE(B244," ",C244)</f>
        <v>CAR 2.1</v>
      </c>
      <c r="E244" s="51"/>
      <c r="F244" s="40"/>
      <c r="G244" s="40"/>
      <c r="H244" s="40"/>
      <c r="Y244" s="91">
        <v>2</v>
      </c>
      <c r="Z244" s="39" t="s">
        <v>550</v>
      </c>
      <c r="AA244" s="39" t="s">
        <v>264</v>
      </c>
      <c r="AB244" s="39">
        <v>2.1</v>
      </c>
      <c r="AC244" s="80" t="str">
        <f t="shared" si="13"/>
        <v>SDM 2.1</v>
      </c>
      <c r="AD244" s="66" t="str">
        <f>IF(Tabla262[[#This Row],[Equivalent]]&gt;0, "YES", "NO")</f>
        <v>NO</v>
      </c>
      <c r="AE244" s="40">
        <f t="shared" si="14"/>
        <v>0</v>
      </c>
      <c r="AL244"/>
    </row>
    <row r="245" spans="1:38" ht="15.75" x14ac:dyDescent="0.25">
      <c r="A245" s="52">
        <v>3</v>
      </c>
      <c r="B245" s="40" t="s">
        <v>13</v>
      </c>
      <c r="C245" s="40">
        <v>3.2</v>
      </c>
      <c r="D245" s="80" t="str">
        <f>CONCATENATE(B245," ",C245)</f>
        <v>CAR 3.2</v>
      </c>
      <c r="E245" s="51"/>
      <c r="F245" s="40"/>
      <c r="G245" s="40"/>
      <c r="H245" s="40"/>
      <c r="Y245" s="91">
        <v>2</v>
      </c>
      <c r="Z245" s="39" t="s">
        <v>550</v>
      </c>
      <c r="AA245" s="39" t="s">
        <v>264</v>
      </c>
      <c r="AB245" s="39">
        <v>2.2000000000000002</v>
      </c>
      <c r="AC245" s="80" t="str">
        <f t="shared" si="13"/>
        <v>SDM 2.2</v>
      </c>
      <c r="AD245" s="66" t="str">
        <f>IF(Tabla262[[#This Row],[Equivalent]]&gt;0, "YES", "NO")</f>
        <v>NO</v>
      </c>
      <c r="AE245" s="40">
        <f t="shared" si="14"/>
        <v>0</v>
      </c>
      <c r="AL245"/>
    </row>
    <row r="246" spans="1:38" ht="15.75" x14ac:dyDescent="0.25">
      <c r="A246" s="52">
        <v>3</v>
      </c>
      <c r="B246" s="40" t="s">
        <v>13</v>
      </c>
      <c r="C246" s="40">
        <v>3.3</v>
      </c>
      <c r="D246" s="80" t="str">
        <f>CONCATENATE(B246," ",C246)</f>
        <v>CAR 3.3</v>
      </c>
      <c r="E246" s="51"/>
      <c r="F246" s="40"/>
      <c r="G246" s="40"/>
      <c r="H246" s="40"/>
      <c r="Y246" s="91">
        <v>2</v>
      </c>
      <c r="Z246" s="39" t="s">
        <v>550</v>
      </c>
      <c r="AA246" s="39" t="s">
        <v>264</v>
      </c>
      <c r="AB246" s="39">
        <v>2.2999999999999998</v>
      </c>
      <c r="AC246" s="80" t="str">
        <f t="shared" si="13"/>
        <v>SDM 2.3</v>
      </c>
      <c r="AD246" s="66" t="str">
        <f>IF(Tabla262[[#This Row],[Equivalent]]&gt;0, "YES", "NO")</f>
        <v>NO</v>
      </c>
      <c r="AE246" s="40">
        <f t="shared" si="14"/>
        <v>0</v>
      </c>
      <c r="AL246"/>
    </row>
    <row r="247" spans="1:38" ht="15.75" x14ac:dyDescent="0.25">
      <c r="A247" s="52">
        <v>3</v>
      </c>
      <c r="B247" s="40" t="s">
        <v>13</v>
      </c>
      <c r="C247" s="40">
        <v>3.5</v>
      </c>
      <c r="D247" s="80" t="str">
        <f>CONCATENATE(B247," ",C247)</f>
        <v>CAR 3.5</v>
      </c>
      <c r="E247" s="51"/>
      <c r="F247" s="40"/>
      <c r="G247" s="40"/>
      <c r="H247" s="40"/>
      <c r="Y247" s="91">
        <v>2</v>
      </c>
      <c r="Z247" s="39" t="s">
        <v>550</v>
      </c>
      <c r="AA247" s="39" t="s">
        <v>264</v>
      </c>
      <c r="AB247" s="39">
        <v>2.4</v>
      </c>
      <c r="AC247" s="80" t="str">
        <f t="shared" si="13"/>
        <v>SDM 2.4</v>
      </c>
      <c r="AD247" s="66" t="str">
        <f>IF(Tabla262[[#This Row],[Equivalent]]&gt;0, "YES", "NO")</f>
        <v>NO</v>
      </c>
      <c r="AE247" s="40">
        <f t="shared" si="14"/>
        <v>0</v>
      </c>
      <c r="AL247"/>
    </row>
    <row r="248" spans="1:38" ht="15.75" x14ac:dyDescent="0.25">
      <c r="A248" s="52">
        <v>4</v>
      </c>
      <c r="B248" s="40" t="s">
        <v>13</v>
      </c>
      <c r="C248" s="40">
        <v>4.2</v>
      </c>
      <c r="D248" s="80" t="str">
        <f>CONCATENATE(B248," ",C248)</f>
        <v>CAR 4.2</v>
      </c>
      <c r="E248" s="51"/>
      <c r="F248" s="40"/>
      <c r="G248" s="40"/>
      <c r="H248" s="40"/>
      <c r="Y248" s="91">
        <v>2</v>
      </c>
      <c r="Z248" s="39" t="s">
        <v>550</v>
      </c>
      <c r="AA248" s="39" t="s">
        <v>264</v>
      </c>
      <c r="AB248" s="39">
        <v>2.5</v>
      </c>
      <c r="AC248" s="80" t="str">
        <f t="shared" si="13"/>
        <v>SDM 2.5</v>
      </c>
      <c r="AD248" s="66" t="str">
        <f>IF(Tabla262[[#This Row],[Equivalent]]&gt;0, "YES", "NO")</f>
        <v>NO</v>
      </c>
      <c r="AE248" s="40">
        <f t="shared" si="14"/>
        <v>0</v>
      </c>
      <c r="AL248"/>
    </row>
    <row r="249" spans="1:38" ht="15.75" x14ac:dyDescent="0.25">
      <c r="A249" s="52">
        <v>5</v>
      </c>
      <c r="B249" s="40" t="s">
        <v>13</v>
      </c>
      <c r="C249" s="40">
        <v>5.0999999999999996</v>
      </c>
      <c r="D249" s="80" t="str">
        <f>CONCATENATE(B249," ",C249)</f>
        <v>CAR 5.1</v>
      </c>
      <c r="E249" s="51"/>
      <c r="F249" s="40"/>
      <c r="G249" s="40"/>
      <c r="H249" s="40"/>
      <c r="Y249" s="91">
        <v>2</v>
      </c>
      <c r="Z249" s="39" t="s">
        <v>550</v>
      </c>
      <c r="AA249" s="39" t="s">
        <v>264</v>
      </c>
      <c r="AB249" s="39">
        <v>2.6</v>
      </c>
      <c r="AC249" s="80" t="str">
        <f t="shared" si="13"/>
        <v>SDM 2.6</v>
      </c>
      <c r="AD249" s="66" t="str">
        <f>IF(Tabla262[[#This Row],[Equivalent]]&gt;0, "YES", "NO")</f>
        <v>NO</v>
      </c>
      <c r="AE249" s="40">
        <f t="shared" si="14"/>
        <v>0</v>
      </c>
      <c r="AL249"/>
    </row>
    <row r="250" spans="1:38" ht="15.75" x14ac:dyDescent="0.25">
      <c r="A250" s="40">
        <v>1</v>
      </c>
      <c r="B250" s="40" t="s">
        <v>25</v>
      </c>
      <c r="C250" s="40">
        <v>1.1000000000000001</v>
      </c>
      <c r="D250" s="80" t="str">
        <f>CONCATENATE(B250," ",C250)</f>
        <v>CM 1.1</v>
      </c>
      <c r="E250" s="51"/>
      <c r="F250" s="40"/>
      <c r="G250" s="40"/>
      <c r="H250" s="40"/>
      <c r="Y250" s="91">
        <v>3</v>
      </c>
      <c r="Z250" s="39" t="s">
        <v>550</v>
      </c>
      <c r="AA250" s="39" t="s">
        <v>264</v>
      </c>
      <c r="AB250" s="39">
        <v>3.1</v>
      </c>
      <c r="AC250" s="80" t="str">
        <f t="shared" si="13"/>
        <v>SDM 3.1</v>
      </c>
      <c r="AD250" s="66" t="str">
        <f>IF(Tabla262[[#This Row],[Equivalent]]&gt;0, "YES", "NO")</f>
        <v>NO</v>
      </c>
      <c r="AE250" s="40">
        <f t="shared" si="14"/>
        <v>0</v>
      </c>
      <c r="AL250"/>
    </row>
    <row r="251" spans="1:38" ht="15.75" x14ac:dyDescent="0.25">
      <c r="A251" s="40">
        <v>2</v>
      </c>
      <c r="B251" s="40" t="s">
        <v>25</v>
      </c>
      <c r="C251" s="40">
        <v>2.1</v>
      </c>
      <c r="D251" s="80" t="str">
        <f>CONCATENATE(B251," ",C251)</f>
        <v>CM 2.1</v>
      </c>
      <c r="E251" s="51"/>
      <c r="F251" s="40"/>
      <c r="G251" s="40"/>
      <c r="H251" s="40"/>
      <c r="Y251" s="91">
        <v>1</v>
      </c>
      <c r="Z251" s="39" t="s">
        <v>550</v>
      </c>
      <c r="AA251" s="39" t="s">
        <v>273</v>
      </c>
      <c r="AB251" s="39">
        <v>1.1000000000000001</v>
      </c>
      <c r="AC251" s="80" t="str">
        <f t="shared" si="13"/>
        <v>STSM 1.1</v>
      </c>
      <c r="AD251" s="66" t="str">
        <f>IF(Tabla262[[#This Row],[Equivalent]]&gt;0, "YES", "NO")</f>
        <v>NO</v>
      </c>
      <c r="AE251" s="40">
        <f t="shared" si="14"/>
        <v>0</v>
      </c>
      <c r="AL251"/>
    </row>
    <row r="252" spans="1:38" ht="15.75" x14ac:dyDescent="0.25">
      <c r="A252" s="40">
        <v>2</v>
      </c>
      <c r="B252" s="40" t="s">
        <v>25</v>
      </c>
      <c r="C252" s="40">
        <v>2.1</v>
      </c>
      <c r="D252" s="80" t="str">
        <f>CONCATENATE(B252," ",C252)</f>
        <v>CM 2.1</v>
      </c>
      <c r="E252" s="51"/>
      <c r="F252" s="40"/>
      <c r="G252" s="40"/>
      <c r="H252" s="40"/>
      <c r="Y252" s="91">
        <v>2</v>
      </c>
      <c r="Z252" s="39" t="s">
        <v>550</v>
      </c>
      <c r="AA252" s="39" t="s">
        <v>273</v>
      </c>
      <c r="AB252" s="39">
        <v>2.1</v>
      </c>
      <c r="AC252" s="80" t="str">
        <f t="shared" si="13"/>
        <v>STSM 2.1</v>
      </c>
      <c r="AD252" s="66" t="str">
        <f>IF(Tabla262[[#This Row],[Equivalent]]&gt;0, "YES", "NO")</f>
        <v>NO</v>
      </c>
      <c r="AE252" s="40">
        <f t="shared" si="14"/>
        <v>0</v>
      </c>
      <c r="AL252"/>
    </row>
    <row r="253" spans="1:38" ht="15.75" x14ac:dyDescent="0.25">
      <c r="A253" s="39">
        <v>2</v>
      </c>
      <c r="B253" s="39" t="s">
        <v>25</v>
      </c>
      <c r="C253" s="39">
        <v>2.2999999999999998</v>
      </c>
      <c r="D253" s="80" t="str">
        <f>CONCATENATE(B253," ",C253)</f>
        <v>CM 2.3</v>
      </c>
      <c r="E253" s="51"/>
      <c r="F253" s="40"/>
      <c r="G253" s="40"/>
      <c r="H253" s="40"/>
      <c r="Y253" s="91">
        <v>2</v>
      </c>
      <c r="Z253" s="39" t="s">
        <v>550</v>
      </c>
      <c r="AA253" s="39" t="s">
        <v>273</v>
      </c>
      <c r="AB253" s="39">
        <v>2.2000000000000002</v>
      </c>
      <c r="AC253" s="80" t="str">
        <f t="shared" si="13"/>
        <v>STSM 2.2</v>
      </c>
      <c r="AD253" s="66" t="str">
        <f>IF(Tabla262[[#This Row],[Equivalent]]&gt;0, "YES", "NO")</f>
        <v>NO</v>
      </c>
      <c r="AE253" s="40">
        <f t="shared" si="14"/>
        <v>0</v>
      </c>
      <c r="AL253"/>
    </row>
    <row r="254" spans="1:38" ht="15.75" x14ac:dyDescent="0.25">
      <c r="A254" s="40">
        <v>2</v>
      </c>
      <c r="B254" s="40" t="s">
        <v>25</v>
      </c>
      <c r="C254" s="40">
        <v>2.2999999999999998</v>
      </c>
      <c r="D254" s="80" t="str">
        <f>CONCATENATE(B254," ",C254)</f>
        <v>CM 2.3</v>
      </c>
      <c r="E254" s="51"/>
      <c r="F254" s="40"/>
      <c r="G254" s="40"/>
      <c r="H254" s="40"/>
      <c r="Y254" s="91">
        <v>2</v>
      </c>
      <c r="Z254" s="39" t="s">
        <v>550</v>
      </c>
      <c r="AA254" s="39" t="s">
        <v>273</v>
      </c>
      <c r="AB254" s="39">
        <v>2.2999999999999998</v>
      </c>
      <c r="AC254" s="80" t="str">
        <f t="shared" si="13"/>
        <v>STSM 2.3</v>
      </c>
      <c r="AD254" s="66" t="str">
        <f>IF(Tabla262[[#This Row],[Equivalent]]&gt;0, "YES", "NO")</f>
        <v>NO</v>
      </c>
      <c r="AE254" s="40">
        <f t="shared" si="14"/>
        <v>0</v>
      </c>
      <c r="AL254"/>
    </row>
    <row r="255" spans="1:38" ht="15.75" x14ac:dyDescent="0.25">
      <c r="A255" s="40">
        <v>2</v>
      </c>
      <c r="B255" s="40" t="s">
        <v>25</v>
      </c>
      <c r="C255" s="40">
        <v>2.2999999999999998</v>
      </c>
      <c r="D255" s="80" t="str">
        <f>CONCATENATE(B255," ",C255)</f>
        <v>CM 2.3</v>
      </c>
      <c r="E255" s="51"/>
      <c r="F255" s="40"/>
      <c r="G255" s="40"/>
      <c r="H255" s="40"/>
      <c r="Y255" s="91">
        <v>3</v>
      </c>
      <c r="Z255" s="39" t="s">
        <v>550</v>
      </c>
      <c r="AA255" s="39" t="s">
        <v>273</v>
      </c>
      <c r="AB255" s="39">
        <v>3.1</v>
      </c>
      <c r="AC255" s="80" t="str">
        <f t="shared" si="13"/>
        <v>STSM 3.1</v>
      </c>
      <c r="AD255" s="66" t="str">
        <f>IF(Tabla262[[#This Row],[Equivalent]]&gt;0, "YES", "NO")</f>
        <v>NO</v>
      </c>
      <c r="AE255" s="40">
        <f t="shared" si="14"/>
        <v>0</v>
      </c>
      <c r="AL255"/>
    </row>
    <row r="256" spans="1:38" ht="15.75" x14ac:dyDescent="0.25">
      <c r="A256" s="40">
        <v>2</v>
      </c>
      <c r="B256" s="40" t="s">
        <v>25</v>
      </c>
      <c r="C256" s="40">
        <v>2.4</v>
      </c>
      <c r="D256" s="80" t="str">
        <f>CONCATENATE(B256," ",C256)</f>
        <v>CM 2.4</v>
      </c>
      <c r="E256" s="51"/>
      <c r="F256" s="40"/>
      <c r="G256" s="40"/>
      <c r="H256" s="40"/>
      <c r="Y256" s="91">
        <v>1</v>
      </c>
      <c r="Z256" s="39" t="s">
        <v>555</v>
      </c>
      <c r="AA256" s="39" t="s">
        <v>292</v>
      </c>
      <c r="AB256" s="39">
        <v>1.1000000000000001</v>
      </c>
      <c r="AC256" s="80" t="str">
        <f t="shared" si="13"/>
        <v>TS 1.1</v>
      </c>
      <c r="AD256" s="66" t="str">
        <f>IF(Tabla262[[#This Row],[Equivalent]]&gt;0, "YES", "NO")</f>
        <v>NO</v>
      </c>
      <c r="AE256" s="40">
        <f t="shared" si="14"/>
        <v>0</v>
      </c>
      <c r="AL256"/>
    </row>
    <row r="257" spans="1:38" ht="15.75" x14ac:dyDescent="0.25">
      <c r="A257" s="40">
        <v>2</v>
      </c>
      <c r="B257" s="40" t="s">
        <v>25</v>
      </c>
      <c r="C257" s="40">
        <v>2.6</v>
      </c>
      <c r="D257" s="80" t="str">
        <f>CONCATENATE(B257," ",C257)</f>
        <v>CM 2.6</v>
      </c>
      <c r="E257" s="51"/>
      <c r="F257" s="40"/>
      <c r="G257" s="40"/>
      <c r="H257" s="40"/>
      <c r="Y257" s="91">
        <v>2</v>
      </c>
      <c r="Z257" s="39" t="s">
        <v>555</v>
      </c>
      <c r="AA257" s="39" t="s">
        <v>292</v>
      </c>
      <c r="AB257" s="39">
        <v>2.1</v>
      </c>
      <c r="AC257" s="80" t="str">
        <f t="shared" si="13"/>
        <v>TS 2.1</v>
      </c>
      <c r="AD257" s="66" t="str">
        <f>IF(Tabla262[[#This Row],[Equivalent]]&gt;0, "YES", "NO")</f>
        <v>NO</v>
      </c>
      <c r="AE257" s="40">
        <f t="shared" si="14"/>
        <v>0</v>
      </c>
      <c r="AL257"/>
    </row>
    <row r="258" spans="1:38" ht="15.75" x14ac:dyDescent="0.25">
      <c r="A258" s="40">
        <v>1</v>
      </c>
      <c r="B258" s="40" t="s">
        <v>33</v>
      </c>
      <c r="C258" s="40">
        <v>1.1000000000000001</v>
      </c>
      <c r="D258" s="80" t="str">
        <f>CONCATENATE(B258," ",C258)</f>
        <v>CONT 1.1</v>
      </c>
      <c r="E258" s="51"/>
      <c r="F258" s="40"/>
      <c r="G258" s="40"/>
      <c r="H258" s="40"/>
      <c r="Y258" s="91">
        <v>2</v>
      </c>
      <c r="Z258" s="39" t="s">
        <v>555</v>
      </c>
      <c r="AA258" s="39" t="s">
        <v>292</v>
      </c>
      <c r="AB258" s="39">
        <v>2.2000000000000002</v>
      </c>
      <c r="AC258" s="80" t="str">
        <f t="shared" si="13"/>
        <v>TS 2.2</v>
      </c>
      <c r="AD258" s="66" t="str">
        <f>IF(Tabla262[[#This Row],[Equivalent]]&gt;0, "YES", "NO")</f>
        <v>NO</v>
      </c>
      <c r="AE258" s="40">
        <f t="shared" si="14"/>
        <v>0</v>
      </c>
      <c r="AL258"/>
    </row>
    <row r="259" spans="1:38" ht="15.75" x14ac:dyDescent="0.25">
      <c r="A259" s="40">
        <v>2</v>
      </c>
      <c r="B259" s="40" t="s">
        <v>33</v>
      </c>
      <c r="C259" s="40">
        <v>2.1</v>
      </c>
      <c r="D259" s="80" t="str">
        <f>CONCATENATE(B259," ",C259)</f>
        <v>CONT 2.1</v>
      </c>
      <c r="E259" s="51"/>
      <c r="F259" s="40"/>
      <c r="G259" s="40"/>
      <c r="H259" s="40"/>
      <c r="Y259" s="91">
        <v>2</v>
      </c>
      <c r="Z259" s="39" t="s">
        <v>555</v>
      </c>
      <c r="AA259" s="39" t="s">
        <v>292</v>
      </c>
      <c r="AB259" s="39">
        <v>2.2999999999999998</v>
      </c>
      <c r="AC259" s="80" t="str">
        <f t="shared" si="13"/>
        <v>TS 2.3</v>
      </c>
      <c r="AD259" s="66" t="str">
        <f>IF(Tabla262[[#This Row],[Equivalent]]&gt;0, "YES", "NO")</f>
        <v>NO</v>
      </c>
      <c r="AE259" s="40">
        <f t="shared" si="14"/>
        <v>0</v>
      </c>
      <c r="AL259"/>
    </row>
    <row r="260" spans="1:38" ht="15.75" x14ac:dyDescent="0.25">
      <c r="A260" s="40">
        <v>2</v>
      </c>
      <c r="B260" s="40" t="s">
        <v>33</v>
      </c>
      <c r="C260" s="40">
        <v>2.2000000000000002</v>
      </c>
      <c r="D260" s="80" t="str">
        <f>CONCATENATE(B260," ",C260)</f>
        <v>CONT 2.2</v>
      </c>
      <c r="E260" s="51"/>
      <c r="F260" s="40"/>
      <c r="G260" s="40"/>
      <c r="H260" s="40"/>
      <c r="Y260" s="91">
        <v>3</v>
      </c>
      <c r="Z260" s="39" t="s">
        <v>555</v>
      </c>
      <c r="AA260" s="39" t="s">
        <v>292</v>
      </c>
      <c r="AB260" s="39">
        <v>3.1</v>
      </c>
      <c r="AC260" s="80" t="str">
        <f t="shared" ref="AC260:AC279" si="15">CONCATENATE(AA260," ",AB260)</f>
        <v>TS 3.1</v>
      </c>
      <c r="AD260" s="66" t="str">
        <f>IF(Tabla262[[#This Row],[Equivalent]]&gt;0, "YES", "NO")</f>
        <v>NO</v>
      </c>
      <c r="AE260" s="40">
        <f t="shared" ref="AE260:AE279" si="16">COUNTIFS($D$3:$D$441,$AC260,$E$3:$E$441,$J$3)</f>
        <v>0</v>
      </c>
      <c r="AL260"/>
    </row>
    <row r="261" spans="1:38" ht="15.75" x14ac:dyDescent="0.25">
      <c r="A261" s="40">
        <v>3</v>
      </c>
      <c r="B261" s="40" t="s">
        <v>33</v>
      </c>
      <c r="C261" s="40">
        <v>3.1</v>
      </c>
      <c r="D261" s="80" t="str">
        <f>CONCATENATE(B261," ",C261)</f>
        <v>CONT 3.1</v>
      </c>
      <c r="E261" s="51"/>
      <c r="F261" s="40"/>
      <c r="G261" s="40"/>
      <c r="H261" s="40"/>
      <c r="Y261" s="91">
        <v>3</v>
      </c>
      <c r="Z261" s="39" t="s">
        <v>555</v>
      </c>
      <c r="AA261" s="39" t="s">
        <v>292</v>
      </c>
      <c r="AB261" s="39">
        <v>3.2</v>
      </c>
      <c r="AC261" s="80" t="str">
        <f t="shared" si="15"/>
        <v>TS 3.2</v>
      </c>
      <c r="AD261" s="66" t="str">
        <f>IF(Tabla262[[#This Row],[Equivalent]]&gt;0, "YES", "NO")</f>
        <v>NO</v>
      </c>
      <c r="AE261" s="40">
        <f t="shared" si="16"/>
        <v>0</v>
      </c>
      <c r="AL261"/>
    </row>
    <row r="262" spans="1:38" ht="15.75" x14ac:dyDescent="0.25">
      <c r="A262" s="40">
        <v>3</v>
      </c>
      <c r="B262" s="40" t="s">
        <v>33</v>
      </c>
      <c r="C262" s="40">
        <v>3.2</v>
      </c>
      <c r="D262" s="80" t="str">
        <f>CONCATENATE(B262," ",C262)</f>
        <v>CONT 3.2</v>
      </c>
      <c r="E262" s="51"/>
      <c r="F262" s="40"/>
      <c r="G262" s="40"/>
      <c r="H262" s="40"/>
      <c r="Y262" s="91">
        <v>3</v>
      </c>
      <c r="Z262" s="39" t="s">
        <v>555</v>
      </c>
      <c r="AA262" s="39" t="s">
        <v>292</v>
      </c>
      <c r="AB262" s="39">
        <v>3.3</v>
      </c>
      <c r="AC262" s="80" t="str">
        <f t="shared" si="15"/>
        <v>TS 3.3</v>
      </c>
      <c r="AD262" s="66" t="str">
        <f>IF(Tabla262[[#This Row],[Equivalent]]&gt;0, "YES", "NO")</f>
        <v>YES</v>
      </c>
      <c r="AE262" s="40">
        <f t="shared" si="16"/>
        <v>2</v>
      </c>
      <c r="AL262"/>
    </row>
    <row r="263" spans="1:38" ht="15.75" x14ac:dyDescent="0.25">
      <c r="A263" s="40">
        <v>3</v>
      </c>
      <c r="B263" s="40" t="s">
        <v>33</v>
      </c>
      <c r="C263" s="40">
        <v>3.3</v>
      </c>
      <c r="D263" s="80" t="str">
        <f>CONCATENATE(B263," ",C263)</f>
        <v>CONT 3.3</v>
      </c>
      <c r="E263" s="51"/>
      <c r="F263" s="40"/>
      <c r="G263" s="40"/>
      <c r="H263" s="40"/>
      <c r="Y263" s="91">
        <v>3</v>
      </c>
      <c r="Z263" s="39" t="s">
        <v>555</v>
      </c>
      <c r="AA263" s="39" t="s">
        <v>292</v>
      </c>
      <c r="AB263" s="39">
        <v>3.4</v>
      </c>
      <c r="AC263" s="80" t="str">
        <f t="shared" si="15"/>
        <v>TS 3.4</v>
      </c>
      <c r="AD263" s="66" t="str">
        <f>IF(Tabla262[[#This Row],[Equivalent]]&gt;0, "YES", "NO")</f>
        <v>YES</v>
      </c>
      <c r="AE263" s="40">
        <f t="shared" si="16"/>
        <v>1</v>
      </c>
      <c r="AL263"/>
    </row>
    <row r="264" spans="1:38" ht="15.75" x14ac:dyDescent="0.25">
      <c r="A264" s="40">
        <v>1</v>
      </c>
      <c r="B264" s="40" t="s">
        <v>55</v>
      </c>
      <c r="C264" s="40">
        <v>1.1000000000000001</v>
      </c>
      <c r="D264" s="80" t="str">
        <f>CONCATENATE(B264," ",C264)</f>
        <v>DAR 1.1</v>
      </c>
      <c r="E264" s="51"/>
      <c r="F264" s="40"/>
      <c r="G264" s="40"/>
      <c r="H264" s="40"/>
      <c r="Y264" s="91">
        <v>3</v>
      </c>
      <c r="Z264" s="39" t="s">
        <v>555</v>
      </c>
      <c r="AA264" s="39" t="s">
        <v>292</v>
      </c>
      <c r="AB264" s="39">
        <v>3.5</v>
      </c>
      <c r="AC264" s="80" t="str">
        <f t="shared" si="15"/>
        <v>TS 3.5</v>
      </c>
      <c r="AD264" s="66" t="str">
        <f>IF(Tabla262[[#This Row],[Equivalent]]&gt;0, "YES", "NO")</f>
        <v>NO</v>
      </c>
      <c r="AE264" s="40">
        <f t="shared" si="16"/>
        <v>0</v>
      </c>
      <c r="AL264"/>
    </row>
    <row r="265" spans="1:38" ht="15.75" x14ac:dyDescent="0.25">
      <c r="A265" s="40">
        <v>2</v>
      </c>
      <c r="B265" s="40" t="s">
        <v>55</v>
      </c>
      <c r="C265" s="40">
        <v>2.1</v>
      </c>
      <c r="D265" s="80" t="str">
        <f>CONCATENATE(B265," ",C265)</f>
        <v>DAR 2.1</v>
      </c>
      <c r="E265" s="51"/>
      <c r="F265" s="40"/>
      <c r="G265" s="40"/>
      <c r="H265" s="40"/>
      <c r="Y265" s="91">
        <v>3</v>
      </c>
      <c r="Z265" s="39" t="s">
        <v>555</v>
      </c>
      <c r="AA265" s="39" t="s">
        <v>292</v>
      </c>
      <c r="AB265" s="39">
        <v>3.6</v>
      </c>
      <c r="AC265" s="80" t="str">
        <f t="shared" si="15"/>
        <v>TS 3.6</v>
      </c>
      <c r="AD265" s="66" t="str">
        <f>IF(Tabla262[[#This Row],[Equivalent]]&gt;0, "YES", "NO")</f>
        <v>NO</v>
      </c>
      <c r="AE265" s="40">
        <f t="shared" si="16"/>
        <v>0</v>
      </c>
      <c r="AL265"/>
    </row>
    <row r="266" spans="1:38" ht="15.75" x14ac:dyDescent="0.25">
      <c r="A266" s="40">
        <v>2</v>
      </c>
      <c r="B266" s="40" t="s">
        <v>55</v>
      </c>
      <c r="C266" s="40">
        <v>2.2000000000000002</v>
      </c>
      <c r="D266" s="80" t="str">
        <f>CONCATENATE(B266," ",C266)</f>
        <v>DAR 2.2</v>
      </c>
      <c r="E266" s="51"/>
      <c r="F266" s="40"/>
      <c r="G266" s="40"/>
      <c r="H266" s="40"/>
      <c r="Y266" s="91">
        <v>1</v>
      </c>
      <c r="Z266" s="39" t="s">
        <v>549</v>
      </c>
      <c r="AA266" s="39" t="s">
        <v>305</v>
      </c>
      <c r="AB266" s="39">
        <v>1.1000000000000001</v>
      </c>
      <c r="AC266" s="80" t="str">
        <f t="shared" si="15"/>
        <v>VV 1.1</v>
      </c>
      <c r="AD266" s="66" t="str">
        <f>IF(Tabla262[[#This Row],[Equivalent]]&gt;0, "YES", "NO")</f>
        <v>NO</v>
      </c>
      <c r="AE266" s="40">
        <f t="shared" si="16"/>
        <v>0</v>
      </c>
      <c r="AL266"/>
    </row>
    <row r="267" spans="1:38" ht="15.75" x14ac:dyDescent="0.25">
      <c r="A267" s="40">
        <v>2</v>
      </c>
      <c r="B267" s="40" t="s">
        <v>55</v>
      </c>
      <c r="C267" s="40">
        <v>2.2999999999999998</v>
      </c>
      <c r="D267" s="80" t="str">
        <f>CONCATENATE(B267," ",C267)</f>
        <v>DAR 2.3</v>
      </c>
      <c r="E267" s="51"/>
      <c r="F267" s="40"/>
      <c r="G267" s="40"/>
      <c r="H267" s="40"/>
      <c r="Y267" s="91">
        <v>1</v>
      </c>
      <c r="Z267" s="39" t="s">
        <v>549</v>
      </c>
      <c r="AA267" s="39" t="s">
        <v>305</v>
      </c>
      <c r="AB267" s="39">
        <v>1.2</v>
      </c>
      <c r="AC267" s="80" t="str">
        <f t="shared" si="15"/>
        <v>VV 1.2</v>
      </c>
      <c r="AD267" s="66" t="str">
        <f>IF(Tabla262[[#This Row],[Equivalent]]&gt;0, "YES", "NO")</f>
        <v>NO</v>
      </c>
      <c r="AE267" s="40">
        <f t="shared" si="16"/>
        <v>0</v>
      </c>
      <c r="AL267"/>
    </row>
    <row r="268" spans="1:38" ht="15.75" x14ac:dyDescent="0.25">
      <c r="A268" s="40">
        <v>2</v>
      </c>
      <c r="B268" s="40" t="s">
        <v>55</v>
      </c>
      <c r="C268" s="40">
        <v>2.4</v>
      </c>
      <c r="D268" s="80" t="str">
        <f>CONCATENATE(B268," ",C268)</f>
        <v>DAR 2.4</v>
      </c>
      <c r="E268" s="51"/>
      <c r="F268" s="40"/>
      <c r="G268" s="40"/>
      <c r="H268" s="40"/>
      <c r="Y268" s="91">
        <v>2</v>
      </c>
      <c r="Z268" s="39" t="s">
        <v>549</v>
      </c>
      <c r="AA268" s="39" t="s">
        <v>305</v>
      </c>
      <c r="AB268" s="39">
        <v>2.1</v>
      </c>
      <c r="AC268" s="80" t="str">
        <f t="shared" si="15"/>
        <v>VV 2.1</v>
      </c>
      <c r="AD268" s="66" t="str">
        <f>IF(Tabla262[[#This Row],[Equivalent]]&gt;0, "YES", "NO")</f>
        <v>YES</v>
      </c>
      <c r="AE268" s="40">
        <f t="shared" si="16"/>
        <v>2</v>
      </c>
      <c r="AL268"/>
    </row>
    <row r="269" spans="1:38" ht="15.75" x14ac:dyDescent="0.25">
      <c r="A269" s="40">
        <v>2</v>
      </c>
      <c r="B269" s="40" t="s">
        <v>55</v>
      </c>
      <c r="C269" s="40">
        <v>2.5</v>
      </c>
      <c r="D269" s="80" t="str">
        <f>CONCATENATE(B269," ",C269)</f>
        <v>DAR 2.5</v>
      </c>
      <c r="E269" s="51"/>
      <c r="F269" s="40"/>
      <c r="G269" s="40"/>
      <c r="H269" s="40"/>
      <c r="Y269" s="91">
        <v>2</v>
      </c>
      <c r="Z269" s="39" t="s">
        <v>549</v>
      </c>
      <c r="AA269" s="39" t="s">
        <v>305</v>
      </c>
      <c r="AB269" s="39">
        <v>2.2000000000000002</v>
      </c>
      <c r="AC269" s="80" t="str">
        <f t="shared" si="15"/>
        <v>VV 2.2</v>
      </c>
      <c r="AD269" s="66" t="str">
        <f>IF(Tabla262[[#This Row],[Equivalent]]&gt;0, "YES", "NO")</f>
        <v>YES</v>
      </c>
      <c r="AE269" s="40">
        <f t="shared" si="16"/>
        <v>2</v>
      </c>
      <c r="AL269"/>
    </row>
    <row r="270" spans="1:38" ht="15.75" x14ac:dyDescent="0.25">
      <c r="A270" s="40">
        <v>2</v>
      </c>
      <c r="B270" s="40" t="s">
        <v>40</v>
      </c>
      <c r="C270" s="40">
        <v>2.1</v>
      </c>
      <c r="D270" s="80" t="str">
        <f>CONCATENATE(B270," ",C270)</f>
        <v>DM 2.1</v>
      </c>
      <c r="E270" s="51"/>
      <c r="F270" s="40"/>
      <c r="G270" s="40"/>
      <c r="H270" s="40"/>
      <c r="Y270" s="91">
        <v>2</v>
      </c>
      <c r="Z270" s="39" t="s">
        <v>549</v>
      </c>
      <c r="AA270" s="39" t="s">
        <v>305</v>
      </c>
      <c r="AB270" s="39">
        <v>2.2999999999999998</v>
      </c>
      <c r="AC270" s="80" t="str">
        <f t="shared" si="15"/>
        <v>VV 2.3</v>
      </c>
      <c r="AD270" s="66" t="str">
        <f>IF(Tabla262[[#This Row],[Equivalent]]&gt;0, "YES", "NO")</f>
        <v>YES</v>
      </c>
      <c r="AE270" s="40">
        <f t="shared" si="16"/>
        <v>2</v>
      </c>
      <c r="AL270"/>
    </row>
    <row r="271" spans="1:38" ht="15.75" x14ac:dyDescent="0.25">
      <c r="A271" s="40">
        <v>2</v>
      </c>
      <c r="B271" s="40" t="s">
        <v>40</v>
      </c>
      <c r="C271" s="40">
        <v>2.1</v>
      </c>
      <c r="D271" s="80" t="str">
        <f>CONCATENATE(B271," ",C271)</f>
        <v>DM 2.1</v>
      </c>
      <c r="E271" s="51"/>
      <c r="F271" s="40"/>
      <c r="G271" s="40"/>
      <c r="H271" s="40"/>
      <c r="Y271" s="91">
        <v>3</v>
      </c>
      <c r="Z271" s="39" t="s">
        <v>549</v>
      </c>
      <c r="AA271" s="39" t="s">
        <v>305</v>
      </c>
      <c r="AB271" s="39">
        <v>3.1</v>
      </c>
      <c r="AC271" s="80" t="str">
        <f t="shared" si="15"/>
        <v>VV 3.1</v>
      </c>
      <c r="AD271" s="66" t="str">
        <f>IF(Tabla262[[#This Row],[Equivalent]]&gt;0, "YES", "NO")</f>
        <v>YES</v>
      </c>
      <c r="AE271" s="40">
        <f t="shared" si="16"/>
        <v>3</v>
      </c>
      <c r="AL271"/>
    </row>
    <row r="272" spans="1:38" ht="15.75" x14ac:dyDescent="0.25">
      <c r="A272" s="40">
        <v>2</v>
      </c>
      <c r="B272" s="40" t="s">
        <v>40</v>
      </c>
      <c r="C272" s="40">
        <v>2.2000000000000002</v>
      </c>
      <c r="D272" s="80" t="str">
        <f>CONCATENATE(B272," ",C272)</f>
        <v>DM 2.2</v>
      </c>
      <c r="E272" s="51"/>
      <c r="F272" s="40"/>
      <c r="G272" s="40"/>
      <c r="H272" s="40"/>
      <c r="Y272" s="91">
        <v>3</v>
      </c>
      <c r="Z272" s="39" t="s">
        <v>549</v>
      </c>
      <c r="AA272" s="39" t="s">
        <v>305</v>
      </c>
      <c r="AB272" s="39">
        <v>3.2</v>
      </c>
      <c r="AC272" s="80" t="str">
        <f t="shared" si="15"/>
        <v>VV 3.2</v>
      </c>
      <c r="AD272" s="66" t="str">
        <f>IF(Tabla262[[#This Row],[Equivalent]]&gt;0, "YES", "NO")</f>
        <v>NO</v>
      </c>
      <c r="AE272" s="40">
        <f t="shared" si="16"/>
        <v>0</v>
      </c>
      <c r="AL272"/>
    </row>
    <row r="273" spans="1:38" ht="15.75" x14ac:dyDescent="0.25">
      <c r="A273" s="40">
        <v>2</v>
      </c>
      <c r="B273" s="40" t="s">
        <v>40</v>
      </c>
      <c r="C273" s="40">
        <v>2.2000000000000002</v>
      </c>
      <c r="D273" s="80" t="str">
        <f>CONCATENATE(B273," ",C273)</f>
        <v>DM 2.2</v>
      </c>
      <c r="E273" s="51"/>
      <c r="F273" s="40"/>
      <c r="G273" s="40"/>
      <c r="H273" s="40"/>
      <c r="Y273" s="91">
        <v>1</v>
      </c>
      <c r="Z273" s="39" t="s">
        <v>557</v>
      </c>
      <c r="AA273" s="39" t="s">
        <v>313</v>
      </c>
      <c r="AB273" s="39">
        <v>1.1000000000000001</v>
      </c>
      <c r="AC273" s="80" t="str">
        <f t="shared" si="15"/>
        <v>WE 1.1</v>
      </c>
      <c r="AD273" s="66" t="str">
        <f>IF(Tabla262[[#This Row],[Equivalent]]&gt;0, "YES", "NO")</f>
        <v>NO</v>
      </c>
      <c r="AE273" s="40">
        <f t="shared" si="16"/>
        <v>0</v>
      </c>
      <c r="AL273"/>
    </row>
    <row r="274" spans="1:38" ht="15.75" x14ac:dyDescent="0.25">
      <c r="A274" s="40">
        <v>3</v>
      </c>
      <c r="B274" s="40" t="s">
        <v>40</v>
      </c>
      <c r="C274" s="40">
        <v>3.2</v>
      </c>
      <c r="D274" s="80" t="str">
        <f>CONCATENATE(B274," ",C274)</f>
        <v>DM 3.2</v>
      </c>
      <c r="E274" s="51"/>
      <c r="F274" s="40"/>
      <c r="G274" s="40"/>
      <c r="H274" s="40"/>
      <c r="Y274" s="91">
        <v>2</v>
      </c>
      <c r="Z274" s="39" t="s">
        <v>557</v>
      </c>
      <c r="AA274" s="39" t="s">
        <v>313</v>
      </c>
      <c r="AB274" s="39">
        <v>2.1</v>
      </c>
      <c r="AC274" s="80" t="str">
        <f t="shared" si="15"/>
        <v>WE 2.1</v>
      </c>
      <c r="AD274" s="66" t="str">
        <f>IF(Tabla262[[#This Row],[Equivalent]]&gt;0, "YES", "NO")</f>
        <v>NO</v>
      </c>
      <c r="AE274" s="40">
        <f t="shared" si="16"/>
        <v>0</v>
      </c>
      <c r="AL274"/>
    </row>
    <row r="275" spans="1:38" ht="15.75" x14ac:dyDescent="0.25">
      <c r="A275" s="40">
        <v>1</v>
      </c>
      <c r="B275" s="40" t="s">
        <v>47</v>
      </c>
      <c r="C275" s="40">
        <v>1.1000000000000001</v>
      </c>
      <c r="D275" s="80" t="str">
        <f>CONCATENATE(B275," ",C275)</f>
        <v>DQ 1.1</v>
      </c>
      <c r="E275" s="51"/>
      <c r="F275" s="40"/>
      <c r="G275" s="40"/>
      <c r="H275" s="40"/>
      <c r="Y275" s="91">
        <v>2</v>
      </c>
      <c r="Z275" s="39" t="s">
        <v>557</v>
      </c>
      <c r="AA275" s="39" t="s">
        <v>313</v>
      </c>
      <c r="AB275" s="39">
        <v>2.2000000000000002</v>
      </c>
      <c r="AC275" s="80" t="str">
        <f t="shared" si="15"/>
        <v>WE 2.2</v>
      </c>
      <c r="AD275" s="66" t="str">
        <f>IF(Tabla262[[#This Row],[Equivalent]]&gt;0, "YES", "NO")</f>
        <v>NO</v>
      </c>
      <c r="AE275" s="40">
        <f t="shared" si="16"/>
        <v>0</v>
      </c>
      <c r="AL275"/>
    </row>
    <row r="276" spans="1:38" ht="15.75" x14ac:dyDescent="0.25">
      <c r="A276" s="40">
        <v>1</v>
      </c>
      <c r="B276" s="40" t="s">
        <v>47</v>
      </c>
      <c r="C276" s="40">
        <v>1.2</v>
      </c>
      <c r="D276" s="80" t="str">
        <f>CONCATENATE(B276," ",C276)</f>
        <v>DQ 1.2</v>
      </c>
      <c r="E276" s="51"/>
      <c r="F276" s="40"/>
      <c r="G276" s="40"/>
      <c r="H276" s="40"/>
      <c r="Y276" s="91">
        <v>2</v>
      </c>
      <c r="Z276" s="39" t="s">
        <v>557</v>
      </c>
      <c r="AA276" s="39" t="s">
        <v>313</v>
      </c>
      <c r="AB276" s="39">
        <v>2.2999999999999998</v>
      </c>
      <c r="AC276" s="80" t="str">
        <f t="shared" si="15"/>
        <v>WE 2.3</v>
      </c>
      <c r="AD276" s="66" t="str">
        <f>IF(Tabla262[[#This Row],[Equivalent]]&gt;0, "YES", "NO")</f>
        <v>NO</v>
      </c>
      <c r="AE276" s="40">
        <f t="shared" si="16"/>
        <v>0</v>
      </c>
      <c r="AL276"/>
    </row>
    <row r="277" spans="1:38" ht="15.75" x14ac:dyDescent="0.25">
      <c r="A277" s="40">
        <v>2</v>
      </c>
      <c r="B277" s="40" t="s">
        <v>47</v>
      </c>
      <c r="C277" s="40">
        <v>2.1</v>
      </c>
      <c r="D277" s="80" t="str">
        <f>CONCATENATE(B277," ",C277)</f>
        <v>DQ 2.1</v>
      </c>
      <c r="E277" s="51"/>
      <c r="F277" s="40"/>
      <c r="G277" s="40"/>
      <c r="H277" s="40"/>
      <c r="Y277" s="91">
        <v>3</v>
      </c>
      <c r="Z277" s="39" t="s">
        <v>557</v>
      </c>
      <c r="AA277" s="39" t="s">
        <v>313</v>
      </c>
      <c r="AB277" s="39">
        <v>3.1</v>
      </c>
      <c r="AC277" s="80" t="str">
        <f t="shared" si="15"/>
        <v>WE 3.1</v>
      </c>
      <c r="AD277" s="66" t="str">
        <f>IF(Tabla262[[#This Row],[Equivalent]]&gt;0, "YES", "NO")</f>
        <v>NO</v>
      </c>
      <c r="AE277" s="40">
        <f t="shared" si="16"/>
        <v>0</v>
      </c>
      <c r="AL277"/>
    </row>
    <row r="278" spans="1:38" ht="15.75" x14ac:dyDescent="0.25">
      <c r="A278" s="40">
        <v>2</v>
      </c>
      <c r="B278" s="40" t="s">
        <v>47</v>
      </c>
      <c r="C278" s="40">
        <v>2.2000000000000002</v>
      </c>
      <c r="D278" s="80" t="str">
        <f>CONCATENATE(B278," ",C278)</f>
        <v>DQ 2.2</v>
      </c>
      <c r="E278" s="51"/>
      <c r="F278" s="40"/>
      <c r="G278" s="40"/>
      <c r="H278" s="40"/>
      <c r="Y278" s="91">
        <v>3</v>
      </c>
      <c r="Z278" s="39" t="s">
        <v>557</v>
      </c>
      <c r="AA278" s="39" t="s">
        <v>313</v>
      </c>
      <c r="AB278" s="39">
        <v>3.2</v>
      </c>
      <c r="AC278" s="80" t="str">
        <f t="shared" si="15"/>
        <v>WE 3.2</v>
      </c>
      <c r="AD278" s="66" t="str">
        <f>IF(Tabla262[[#This Row],[Equivalent]]&gt;0, "YES", "NO")</f>
        <v>NO</v>
      </c>
      <c r="AE278" s="40">
        <f t="shared" si="16"/>
        <v>0</v>
      </c>
      <c r="AL278"/>
    </row>
    <row r="279" spans="1:38" ht="15.75" x14ac:dyDescent="0.25">
      <c r="A279" s="40">
        <v>2</v>
      </c>
      <c r="B279" s="40" t="s">
        <v>47</v>
      </c>
      <c r="C279" s="40">
        <v>2.2000000000000002</v>
      </c>
      <c r="D279" s="80" t="str">
        <f>CONCATENATE(B279," ",C279)</f>
        <v>DQ 2.2</v>
      </c>
      <c r="E279" s="51"/>
      <c r="F279" s="40"/>
      <c r="G279" s="40"/>
      <c r="H279" s="40"/>
      <c r="Y279" s="91">
        <v>3</v>
      </c>
      <c r="Z279" s="39" t="s">
        <v>557</v>
      </c>
      <c r="AA279" s="39" t="s">
        <v>313</v>
      </c>
      <c r="AB279" s="39">
        <v>3.3</v>
      </c>
      <c r="AC279" s="80" t="str">
        <f t="shared" si="15"/>
        <v>WE 3.3</v>
      </c>
      <c r="AD279" s="66" t="str">
        <f>IF(Tabla262[[#This Row],[Equivalent]]&gt;0, "YES", "NO")</f>
        <v>NO</v>
      </c>
      <c r="AE279" s="40">
        <f t="shared" si="16"/>
        <v>0</v>
      </c>
      <c r="AL279"/>
    </row>
    <row r="280" spans="1:38" x14ac:dyDescent="0.25">
      <c r="A280" s="40">
        <v>2</v>
      </c>
      <c r="B280" s="40" t="s">
        <v>47</v>
      </c>
      <c r="C280" s="40">
        <v>2.2999999999999998</v>
      </c>
      <c r="D280" s="80" t="str">
        <f>CONCATENATE(B280," ",C280)</f>
        <v>DQ 2.3</v>
      </c>
      <c r="E280" s="51"/>
      <c r="F280" s="40"/>
      <c r="G280" s="40"/>
      <c r="H280" s="40"/>
      <c r="Y280" s="92"/>
      <c r="Z280" s="50"/>
      <c r="AA280" s="50"/>
      <c r="AB280" s="50"/>
      <c r="AC280" s="50"/>
      <c r="AD280" s="50"/>
      <c r="AE280" s="115">
        <f>SUM(AE4:AE279)</f>
        <v>31</v>
      </c>
    </row>
    <row r="281" spans="1:38" ht="17.25" customHeight="1" x14ac:dyDescent="0.25">
      <c r="A281" s="40">
        <v>3</v>
      </c>
      <c r="B281" s="40" t="s">
        <v>47</v>
      </c>
      <c r="C281" s="40">
        <v>3.1</v>
      </c>
      <c r="D281" s="80" t="str">
        <f>CONCATENATE(B281," ",C281)</f>
        <v>DQ 3.1</v>
      </c>
      <c r="E281" s="51"/>
      <c r="F281" s="40"/>
      <c r="G281" s="40"/>
      <c r="H281" s="40"/>
    </row>
    <row r="282" spans="1:38" ht="17.25" customHeight="1" x14ac:dyDescent="0.25">
      <c r="A282" s="40">
        <v>3</v>
      </c>
      <c r="B282" s="40" t="s">
        <v>47</v>
      </c>
      <c r="C282" s="40">
        <v>3.2</v>
      </c>
      <c r="D282" s="80" t="str">
        <f>CONCATENATE(B282," ",C282)</f>
        <v>DQ 3.2</v>
      </c>
      <c r="E282" s="51"/>
      <c r="F282" s="40"/>
      <c r="G282" s="40"/>
      <c r="H282" s="40"/>
    </row>
    <row r="283" spans="1:38" x14ac:dyDescent="0.25">
      <c r="A283" s="40">
        <v>1</v>
      </c>
      <c r="B283" s="40" t="s">
        <v>64</v>
      </c>
      <c r="C283" s="40">
        <v>1.1000000000000001</v>
      </c>
      <c r="D283" s="80" t="str">
        <f>CONCATENATE(B283," ",C283)</f>
        <v>ESAF 1.1</v>
      </c>
      <c r="E283" s="51"/>
      <c r="F283" s="40"/>
      <c r="G283" s="40"/>
      <c r="H283" s="40"/>
    </row>
    <row r="284" spans="1:38" ht="18" customHeight="1" x14ac:dyDescent="0.25">
      <c r="A284" s="40">
        <v>1</v>
      </c>
      <c r="B284" s="40" t="s">
        <v>64</v>
      </c>
      <c r="C284" s="40">
        <v>1.2</v>
      </c>
      <c r="D284" s="80" t="str">
        <f>CONCATENATE(B284," ",C284)</f>
        <v>ESAF 1.2</v>
      </c>
      <c r="E284" s="51"/>
      <c r="F284" s="40"/>
      <c r="G284" s="40"/>
      <c r="H284" s="40"/>
    </row>
    <row r="285" spans="1:38" ht="18" customHeight="1" x14ac:dyDescent="0.25">
      <c r="A285" s="40">
        <v>2</v>
      </c>
      <c r="B285" s="40" t="s">
        <v>64</v>
      </c>
      <c r="C285" s="40">
        <v>2.1</v>
      </c>
      <c r="D285" s="80" t="str">
        <f>CONCATENATE(B285," ",C285)</f>
        <v>ESAF 2.1</v>
      </c>
      <c r="E285" s="51"/>
      <c r="F285" s="40"/>
      <c r="G285" s="40"/>
      <c r="H285" s="40"/>
    </row>
    <row r="286" spans="1:38" ht="18" customHeight="1" x14ac:dyDescent="0.25">
      <c r="A286" s="40">
        <v>2</v>
      </c>
      <c r="B286" s="40" t="s">
        <v>64</v>
      </c>
      <c r="C286" s="40">
        <v>2.2000000000000002</v>
      </c>
      <c r="D286" s="80" t="str">
        <f>CONCATENATE(B286," ",C286)</f>
        <v>ESAF 2.2</v>
      </c>
      <c r="E286" s="51"/>
      <c r="F286" s="40"/>
      <c r="G286" s="40"/>
      <c r="H286" s="40"/>
    </row>
    <row r="287" spans="1:38" x14ac:dyDescent="0.25">
      <c r="A287" s="40">
        <v>2</v>
      </c>
      <c r="B287" s="40" t="s">
        <v>64</v>
      </c>
      <c r="C287" s="40">
        <v>2.2999999999999998</v>
      </c>
      <c r="D287" s="80" t="str">
        <f>CONCATENATE(B287," ",C287)</f>
        <v>ESAF 2.3</v>
      </c>
      <c r="E287" s="51"/>
      <c r="F287" s="40"/>
      <c r="G287" s="40"/>
      <c r="H287" s="40"/>
    </row>
    <row r="288" spans="1:38" x14ac:dyDescent="0.25">
      <c r="A288" s="40">
        <v>3</v>
      </c>
      <c r="B288" s="40" t="s">
        <v>64</v>
      </c>
      <c r="C288" s="40">
        <v>3.1</v>
      </c>
      <c r="D288" s="80" t="str">
        <f>CONCATENATE(B288," ",C288)</f>
        <v>ESAF 3.1</v>
      </c>
      <c r="E288" s="51"/>
      <c r="F288" s="40"/>
      <c r="G288" s="40"/>
      <c r="H288" s="40"/>
    </row>
    <row r="289" spans="1:8" x14ac:dyDescent="0.25">
      <c r="A289" s="40">
        <v>3</v>
      </c>
      <c r="B289" s="40" t="s">
        <v>64</v>
      </c>
      <c r="C289" s="40">
        <v>3.2</v>
      </c>
      <c r="D289" s="80" t="str">
        <f>CONCATENATE(B289," ",C289)</f>
        <v>ESAF 3.2</v>
      </c>
      <c r="E289" s="51"/>
      <c r="F289" s="40"/>
      <c r="G289" s="40"/>
      <c r="H289" s="40"/>
    </row>
    <row r="290" spans="1:8" x14ac:dyDescent="0.25">
      <c r="A290" s="40">
        <v>3</v>
      </c>
      <c r="B290" s="40" t="s">
        <v>64</v>
      </c>
      <c r="C290" s="40">
        <v>3.3</v>
      </c>
      <c r="D290" s="80" t="str">
        <f>CONCATENATE(B290," ",C290)</f>
        <v>ESAF 3.3</v>
      </c>
      <c r="E290" s="51"/>
      <c r="F290" s="40"/>
      <c r="G290" s="40"/>
      <c r="H290" s="40"/>
    </row>
    <row r="291" spans="1:8" x14ac:dyDescent="0.25">
      <c r="A291" s="40">
        <v>2</v>
      </c>
      <c r="B291" s="40" t="s">
        <v>73</v>
      </c>
      <c r="C291" s="40">
        <v>2.4</v>
      </c>
      <c r="D291" s="80" t="str">
        <f>CONCATENATE(B291," ",C291)</f>
        <v>ESEC 2.4</v>
      </c>
      <c r="E291" s="51"/>
      <c r="F291" s="40"/>
      <c r="G291" s="40"/>
      <c r="H291" s="40"/>
    </row>
    <row r="292" spans="1:8" x14ac:dyDescent="0.25">
      <c r="A292" s="40">
        <v>3</v>
      </c>
      <c r="B292" s="40" t="s">
        <v>73</v>
      </c>
      <c r="C292" s="40">
        <v>3.2</v>
      </c>
      <c r="D292" s="80" t="str">
        <f>CONCATENATE(B292," ",C292)</f>
        <v>ESEC 3.2</v>
      </c>
      <c r="E292" s="51"/>
      <c r="F292" s="40"/>
      <c r="G292" s="40"/>
      <c r="H292" s="40"/>
    </row>
    <row r="293" spans="1:8" x14ac:dyDescent="0.25">
      <c r="A293" s="40">
        <v>1</v>
      </c>
      <c r="B293" s="40" t="s">
        <v>90</v>
      </c>
      <c r="C293" s="40">
        <v>1.1000000000000001</v>
      </c>
      <c r="D293" s="80" t="str">
        <f>CONCATENATE(B293," ",C293)</f>
        <v>EST 1.1</v>
      </c>
      <c r="E293" s="51"/>
      <c r="F293" s="40"/>
      <c r="G293" s="40"/>
      <c r="H293" s="40"/>
    </row>
    <row r="294" spans="1:8" ht="18" customHeight="1" x14ac:dyDescent="0.25">
      <c r="A294" s="40">
        <v>2</v>
      </c>
      <c r="B294" s="40" t="s">
        <v>90</v>
      </c>
      <c r="C294" s="40">
        <v>2.1</v>
      </c>
      <c r="D294" s="80" t="str">
        <f>CONCATENATE(B294," ",C294)</f>
        <v>EST 2.1</v>
      </c>
      <c r="E294" s="51"/>
      <c r="F294" s="40"/>
      <c r="G294" s="40"/>
      <c r="H294" s="40"/>
    </row>
    <row r="295" spans="1:8" x14ac:dyDescent="0.25">
      <c r="A295" s="40">
        <v>2</v>
      </c>
      <c r="B295" s="40" t="s">
        <v>90</v>
      </c>
      <c r="C295" s="40">
        <v>2.2000000000000002</v>
      </c>
      <c r="D295" s="80" t="str">
        <f>CONCATENATE(B295," ",C295)</f>
        <v>EST 2.2</v>
      </c>
      <c r="E295" s="51"/>
      <c r="F295" s="40"/>
      <c r="G295" s="40"/>
      <c r="H295" s="40"/>
    </row>
    <row r="296" spans="1:8" x14ac:dyDescent="0.25">
      <c r="A296" s="40">
        <v>2</v>
      </c>
      <c r="B296" s="40" t="s">
        <v>90</v>
      </c>
      <c r="C296" s="40">
        <v>2.2999999999999998</v>
      </c>
      <c r="D296" s="80" t="str">
        <f>CONCATENATE(B296," ",C296)</f>
        <v>EST 2.3</v>
      </c>
      <c r="E296" s="51"/>
      <c r="F296" s="40"/>
      <c r="G296" s="40"/>
      <c r="H296" s="40"/>
    </row>
    <row r="297" spans="1:8" ht="18" customHeight="1" x14ac:dyDescent="0.25">
      <c r="A297" s="40">
        <v>3</v>
      </c>
      <c r="B297" s="40" t="s">
        <v>90</v>
      </c>
      <c r="C297" s="40">
        <v>3.1</v>
      </c>
      <c r="D297" s="80" t="str">
        <f>CONCATENATE(B297," ",C297)</f>
        <v>EST 3.1</v>
      </c>
      <c r="E297" s="51"/>
      <c r="F297" s="40"/>
      <c r="G297" s="40"/>
      <c r="H297" s="40"/>
    </row>
    <row r="298" spans="1:8" x14ac:dyDescent="0.25">
      <c r="A298" s="40">
        <v>3</v>
      </c>
      <c r="B298" s="40" t="s">
        <v>90</v>
      </c>
      <c r="C298" s="40">
        <v>3.2</v>
      </c>
      <c r="D298" s="80" t="str">
        <f>CONCATENATE(B298," ",C298)</f>
        <v>EST 3.2</v>
      </c>
      <c r="E298" s="51"/>
      <c r="F298" s="40"/>
      <c r="G298" s="40"/>
      <c r="H298" s="40"/>
    </row>
    <row r="299" spans="1:8" x14ac:dyDescent="0.25">
      <c r="A299" s="40">
        <v>1</v>
      </c>
      <c r="B299" s="40" t="s">
        <v>83</v>
      </c>
      <c r="C299" s="40">
        <v>1.1000000000000001</v>
      </c>
      <c r="D299" s="80" t="str">
        <f>CONCATENATE(B299," ",C299)</f>
        <v>EVW 1.1</v>
      </c>
      <c r="E299" s="51"/>
      <c r="F299" s="40"/>
      <c r="G299" s="40"/>
      <c r="H299" s="40"/>
    </row>
    <row r="300" spans="1:8" x14ac:dyDescent="0.25">
      <c r="A300" s="40">
        <v>1</v>
      </c>
      <c r="B300" s="40" t="s">
        <v>83</v>
      </c>
      <c r="C300" s="40">
        <v>1.2</v>
      </c>
      <c r="D300" s="80" t="str">
        <f>CONCATENATE(B300," ",C300)</f>
        <v>EVW 1.2</v>
      </c>
      <c r="E300" s="51"/>
      <c r="F300" s="40"/>
      <c r="G300" s="40"/>
      <c r="H300" s="40"/>
    </row>
    <row r="301" spans="1:8" x14ac:dyDescent="0.25">
      <c r="A301" s="40">
        <v>2</v>
      </c>
      <c r="B301" s="40" t="s">
        <v>83</v>
      </c>
      <c r="C301" s="40">
        <v>2.1</v>
      </c>
      <c r="D301" s="80" t="str">
        <f>CONCATENATE(B301," ",C301)</f>
        <v>EVW 2.1</v>
      </c>
      <c r="E301" s="51"/>
      <c r="F301" s="40"/>
      <c r="G301" s="40"/>
      <c r="H301" s="40"/>
    </row>
    <row r="302" spans="1:8" x14ac:dyDescent="0.25">
      <c r="A302" s="40">
        <v>2</v>
      </c>
      <c r="B302" s="40" t="s">
        <v>83</v>
      </c>
      <c r="C302" s="40">
        <v>2.2000000000000002</v>
      </c>
      <c r="D302" s="80" t="str">
        <f>CONCATENATE(B302," ",C302)</f>
        <v>EVW 2.2</v>
      </c>
      <c r="E302" s="51"/>
      <c r="F302" s="40"/>
      <c r="G302" s="40"/>
      <c r="H302" s="40"/>
    </row>
    <row r="303" spans="1:8" x14ac:dyDescent="0.25">
      <c r="A303" s="40">
        <v>3</v>
      </c>
      <c r="B303" s="40" t="s">
        <v>83</v>
      </c>
      <c r="C303" s="40">
        <v>3.1</v>
      </c>
      <c r="D303" s="80" t="str">
        <f>CONCATENATE(B303," ",C303)</f>
        <v>EVW 3.1</v>
      </c>
      <c r="E303" s="51"/>
      <c r="F303" s="40"/>
      <c r="G303" s="40"/>
      <c r="H303" s="40"/>
    </row>
    <row r="304" spans="1:8" x14ac:dyDescent="0.25">
      <c r="A304" s="40">
        <v>3</v>
      </c>
      <c r="B304" s="40" t="s">
        <v>83</v>
      </c>
      <c r="C304" s="40">
        <v>3.2</v>
      </c>
      <c r="D304" s="80" t="str">
        <f>CONCATENATE(B304," ",C304)</f>
        <v>EVW 3.2</v>
      </c>
      <c r="E304" s="51"/>
      <c r="F304" s="40"/>
      <c r="G304" s="40"/>
      <c r="H304" s="40"/>
    </row>
    <row r="305" spans="1:8" x14ac:dyDescent="0.25">
      <c r="A305" s="40">
        <v>3</v>
      </c>
      <c r="B305" s="40" t="s">
        <v>97</v>
      </c>
      <c r="C305" s="40">
        <v>3.1</v>
      </c>
      <c r="D305" s="80" t="str">
        <f>CONCATENATE(B305," ",C305)</f>
        <v>GOV 3.1</v>
      </c>
      <c r="E305" s="51"/>
      <c r="F305" s="40"/>
      <c r="G305" s="40"/>
      <c r="H305" s="40"/>
    </row>
    <row r="306" spans="1:8" x14ac:dyDescent="0.25">
      <c r="A306" s="40">
        <v>3</v>
      </c>
      <c r="B306" s="40" t="s">
        <v>97</v>
      </c>
      <c r="C306" s="40">
        <v>3.2</v>
      </c>
      <c r="D306" s="80" t="str">
        <f>CONCATENATE(B306," ",C306)</f>
        <v>GOV 3.2</v>
      </c>
      <c r="E306" s="51"/>
      <c r="F306" s="40"/>
      <c r="G306" s="40"/>
      <c r="H306" s="40"/>
    </row>
    <row r="307" spans="1:8" x14ac:dyDescent="0.25">
      <c r="A307" s="40">
        <v>4</v>
      </c>
      <c r="B307" s="40" t="s">
        <v>97</v>
      </c>
      <c r="C307" s="40">
        <v>4.0999999999999996</v>
      </c>
      <c r="D307" s="80" t="str">
        <f>CONCATENATE(B307," ",C307)</f>
        <v>GOV 4.1</v>
      </c>
      <c r="E307" s="51"/>
      <c r="F307" s="40"/>
      <c r="G307" s="40"/>
      <c r="H307" s="40"/>
    </row>
    <row r="308" spans="1:8" x14ac:dyDescent="0.25">
      <c r="A308" s="40">
        <v>1</v>
      </c>
      <c r="B308" s="40" t="s">
        <v>106</v>
      </c>
      <c r="C308" s="40">
        <v>1.1000000000000001</v>
      </c>
      <c r="D308" s="80" t="str">
        <f>CONCATENATE(B308," ",C308)</f>
        <v>II 1.1</v>
      </c>
      <c r="E308" s="51"/>
      <c r="F308" s="40"/>
      <c r="G308" s="40"/>
      <c r="H308" s="40"/>
    </row>
    <row r="309" spans="1:8" x14ac:dyDescent="0.25">
      <c r="A309" s="40">
        <v>2</v>
      </c>
      <c r="B309" s="40" t="s">
        <v>106</v>
      </c>
      <c r="C309" s="40">
        <v>2.1</v>
      </c>
      <c r="D309" s="80" t="str">
        <f>CONCATENATE(B309," ",C309)</f>
        <v>II 2.1</v>
      </c>
      <c r="E309" s="51"/>
      <c r="F309" s="40"/>
      <c r="G309" s="40"/>
      <c r="H309" s="40"/>
    </row>
    <row r="310" spans="1:8" x14ac:dyDescent="0.25">
      <c r="A310" s="40">
        <v>3</v>
      </c>
      <c r="B310" s="40" t="s">
        <v>106</v>
      </c>
      <c r="C310" s="40">
        <v>3.1</v>
      </c>
      <c r="D310" s="80" t="str">
        <f>CONCATENATE(B310," ",C310)</f>
        <v>II 3.1</v>
      </c>
      <c r="E310" s="51"/>
      <c r="F310" s="40"/>
      <c r="G310" s="40"/>
      <c r="H310" s="40"/>
    </row>
    <row r="311" spans="1:8" x14ac:dyDescent="0.25">
      <c r="A311" s="40">
        <v>3</v>
      </c>
      <c r="B311" s="40" t="s">
        <v>106</v>
      </c>
      <c r="C311" s="40">
        <v>3.2</v>
      </c>
      <c r="D311" s="80" t="str">
        <f>CONCATENATE(B311," ",C311)</f>
        <v>II 3.2</v>
      </c>
      <c r="E311" s="51"/>
      <c r="F311" s="40"/>
      <c r="G311" s="40"/>
      <c r="H311" s="40"/>
    </row>
    <row r="312" spans="1:8" x14ac:dyDescent="0.25">
      <c r="A312" s="40">
        <v>3</v>
      </c>
      <c r="B312" s="40" t="s">
        <v>106</v>
      </c>
      <c r="C312" s="40">
        <v>3.3</v>
      </c>
      <c r="D312" s="80" t="str">
        <f>CONCATENATE(B312," ",C312)</f>
        <v>II 3.3</v>
      </c>
      <c r="E312" s="51"/>
      <c r="F312" s="40"/>
      <c r="G312" s="40"/>
      <c r="H312" s="40"/>
    </row>
    <row r="313" spans="1:8" x14ac:dyDescent="0.25">
      <c r="A313" s="40">
        <v>4</v>
      </c>
      <c r="B313" s="40" t="s">
        <v>106</v>
      </c>
      <c r="C313" s="40">
        <v>4.0999999999999996</v>
      </c>
      <c r="D313" s="80" t="str">
        <f>CONCATENATE(B313," ",C313)</f>
        <v>II 4.1</v>
      </c>
      <c r="E313" s="51"/>
      <c r="F313" s="40"/>
      <c r="G313" s="40"/>
      <c r="H313" s="40"/>
    </row>
    <row r="314" spans="1:8" x14ac:dyDescent="0.25">
      <c r="A314" s="40">
        <v>1</v>
      </c>
      <c r="B314" s="40" t="s">
        <v>114</v>
      </c>
      <c r="C314" s="40">
        <v>1.1000000000000001</v>
      </c>
      <c r="D314" s="80" t="str">
        <f>CONCATENATE(B314," ",C314)</f>
        <v>IRP 1.1</v>
      </c>
      <c r="E314" s="51"/>
      <c r="F314" s="40"/>
      <c r="G314" s="40"/>
      <c r="H314" s="40"/>
    </row>
    <row r="315" spans="1:8" x14ac:dyDescent="0.25">
      <c r="A315" s="40">
        <v>2</v>
      </c>
      <c r="B315" s="40" t="s">
        <v>114</v>
      </c>
      <c r="C315" s="40">
        <v>2.2000000000000002</v>
      </c>
      <c r="D315" s="80" t="str">
        <f>CONCATENATE(B315," ",C315)</f>
        <v>IRP 2.2</v>
      </c>
      <c r="E315" s="51"/>
      <c r="F315" s="40"/>
      <c r="G315" s="40"/>
      <c r="H315" s="40"/>
    </row>
    <row r="316" spans="1:8" x14ac:dyDescent="0.25">
      <c r="A316" s="40">
        <v>2</v>
      </c>
      <c r="B316" s="40" t="s">
        <v>114</v>
      </c>
      <c r="C316" s="40">
        <v>2.2999999999999998</v>
      </c>
      <c r="D316" s="80" t="str">
        <f>CONCATENATE(B316," ",C316)</f>
        <v>IRP 2.3</v>
      </c>
      <c r="E316" s="51"/>
      <c r="F316" s="40"/>
      <c r="G316" s="40"/>
      <c r="H316" s="40"/>
    </row>
    <row r="317" spans="1:8" x14ac:dyDescent="0.25">
      <c r="A317" s="40">
        <v>1</v>
      </c>
      <c r="B317" s="40" t="s">
        <v>155</v>
      </c>
      <c r="C317" s="40">
        <v>1.1000000000000001</v>
      </c>
      <c r="D317" s="80" t="str">
        <f>CONCATENATE(B317," ",C317)</f>
        <v>MC 1.1</v>
      </c>
      <c r="E317" s="51"/>
      <c r="F317" s="40"/>
      <c r="G317" s="40"/>
      <c r="H317" s="40"/>
    </row>
    <row r="318" spans="1:8" x14ac:dyDescent="0.25">
      <c r="A318" s="40">
        <v>1</v>
      </c>
      <c r="B318" s="40" t="s">
        <v>155</v>
      </c>
      <c r="C318" s="40">
        <v>1.2</v>
      </c>
      <c r="D318" s="80" t="str">
        <f>CONCATENATE(B318," ",C318)</f>
        <v>MC 1.2</v>
      </c>
      <c r="E318" s="51"/>
      <c r="F318" s="40"/>
      <c r="G318" s="40"/>
      <c r="H318" s="40"/>
    </row>
    <row r="319" spans="1:8" x14ac:dyDescent="0.25">
      <c r="A319" s="40">
        <v>2</v>
      </c>
      <c r="B319" s="40" t="s">
        <v>155</v>
      </c>
      <c r="C319" s="40">
        <v>2.1</v>
      </c>
      <c r="D319" s="80" t="str">
        <f>CONCATENATE(B319," ",C319)</f>
        <v>MC 2.1</v>
      </c>
      <c r="E319" s="51"/>
      <c r="F319" s="40"/>
      <c r="G319" s="40"/>
      <c r="H319" s="40"/>
    </row>
    <row r="320" spans="1:8" x14ac:dyDescent="0.25">
      <c r="A320" s="40">
        <v>2</v>
      </c>
      <c r="B320" s="40" t="s">
        <v>155</v>
      </c>
      <c r="C320" s="40">
        <v>2.2000000000000002</v>
      </c>
      <c r="D320" s="80" t="str">
        <f>CONCATENATE(B320," ",C320)</f>
        <v>MC 2.2</v>
      </c>
      <c r="E320" s="51"/>
      <c r="F320" s="40"/>
      <c r="G320" s="40"/>
      <c r="H320" s="40"/>
    </row>
    <row r="321" spans="1:8" x14ac:dyDescent="0.25">
      <c r="A321" s="40">
        <v>2</v>
      </c>
      <c r="B321" s="40" t="s">
        <v>155</v>
      </c>
      <c r="C321" s="40">
        <v>2.4</v>
      </c>
      <c r="D321" s="80" t="str">
        <f>CONCATENATE(B321," ",C321)</f>
        <v>MC 2.4</v>
      </c>
      <c r="E321" s="51"/>
      <c r="F321" s="40"/>
      <c r="G321" s="40"/>
      <c r="H321" s="40"/>
    </row>
    <row r="322" spans="1:8" x14ac:dyDescent="0.25">
      <c r="A322" s="40">
        <v>3</v>
      </c>
      <c r="B322" s="40" t="s">
        <v>155</v>
      </c>
      <c r="C322" s="40">
        <v>3.1</v>
      </c>
      <c r="D322" s="80" t="str">
        <f>CONCATENATE(B322," ",C322)</f>
        <v>MC 3.1</v>
      </c>
      <c r="E322" s="51"/>
      <c r="F322" s="40"/>
      <c r="G322" s="40"/>
      <c r="H322" s="40"/>
    </row>
    <row r="323" spans="1:8" x14ac:dyDescent="0.25">
      <c r="A323" s="40">
        <v>3</v>
      </c>
      <c r="B323" s="40" t="s">
        <v>155</v>
      </c>
      <c r="C323" s="40">
        <v>3.2</v>
      </c>
      <c r="D323" s="80" t="str">
        <f>CONCATENATE(B323," ",C323)</f>
        <v>MC 3.2</v>
      </c>
      <c r="E323" s="51"/>
      <c r="F323" s="40"/>
      <c r="G323" s="40"/>
      <c r="H323" s="40"/>
    </row>
    <row r="324" spans="1:8" x14ac:dyDescent="0.25">
      <c r="A324" s="40">
        <v>3</v>
      </c>
      <c r="B324" s="40" t="s">
        <v>155</v>
      </c>
      <c r="C324" s="40">
        <v>3.4</v>
      </c>
      <c r="D324" s="80" t="str">
        <f>CONCATENATE(B324," ",C324)</f>
        <v>MC 3.4</v>
      </c>
      <c r="E324" s="51"/>
      <c r="F324" s="40"/>
      <c r="G324" s="40"/>
      <c r="H324" s="40"/>
    </row>
    <row r="325" spans="1:8" x14ac:dyDescent="0.25">
      <c r="A325" s="40">
        <v>1</v>
      </c>
      <c r="B325" s="40" t="s">
        <v>121</v>
      </c>
      <c r="C325" s="40">
        <v>1.2</v>
      </c>
      <c r="D325" s="80" t="str">
        <f>CONCATENATE(B325," ",C325)</f>
        <v>MPM 1.2</v>
      </c>
      <c r="E325" s="51"/>
      <c r="F325" s="40"/>
      <c r="G325" s="40"/>
      <c r="H325" s="40"/>
    </row>
    <row r="326" spans="1:8" x14ac:dyDescent="0.25">
      <c r="A326" s="40">
        <v>2</v>
      </c>
      <c r="B326" s="40" t="s">
        <v>121</v>
      </c>
      <c r="C326" s="40">
        <v>2.2000000000000002</v>
      </c>
      <c r="D326" s="80" t="str">
        <f>CONCATENATE(B326," ",C326)</f>
        <v>MPM 2.2</v>
      </c>
      <c r="E326" s="51"/>
      <c r="F326" s="40"/>
      <c r="G326" s="40"/>
      <c r="H326" s="40"/>
    </row>
    <row r="327" spans="1:8" x14ac:dyDescent="0.25">
      <c r="A327" s="40">
        <v>2</v>
      </c>
      <c r="B327" s="40" t="s">
        <v>121</v>
      </c>
      <c r="C327" s="40">
        <v>2.2999999999999998</v>
      </c>
      <c r="D327" s="80" t="str">
        <f>CONCATENATE(B327," ",C327)</f>
        <v>MPM 2.3</v>
      </c>
      <c r="E327" s="51"/>
      <c r="F327" s="40"/>
      <c r="G327" s="40"/>
      <c r="H327" s="40"/>
    </row>
    <row r="328" spans="1:8" x14ac:dyDescent="0.25">
      <c r="A328" s="40">
        <v>2</v>
      </c>
      <c r="B328" s="40" t="s">
        <v>121</v>
      </c>
      <c r="C328" s="40">
        <v>2.5</v>
      </c>
      <c r="D328" s="80" t="str">
        <f>CONCATENATE(B328," ",C328)</f>
        <v>MPM 2.5</v>
      </c>
      <c r="E328" s="51"/>
      <c r="F328" s="40"/>
      <c r="G328" s="40"/>
      <c r="H328" s="40"/>
    </row>
    <row r="329" spans="1:8" x14ac:dyDescent="0.25">
      <c r="A329" s="40">
        <v>2</v>
      </c>
      <c r="B329" s="40" t="s">
        <v>121</v>
      </c>
      <c r="C329" s="40">
        <v>2.6</v>
      </c>
      <c r="D329" s="80" t="str">
        <f>CONCATENATE(B329," ",C329)</f>
        <v>MPM 2.6</v>
      </c>
      <c r="E329" s="51"/>
      <c r="F329" s="40"/>
      <c r="G329" s="40"/>
      <c r="H329" s="40"/>
    </row>
    <row r="330" spans="1:8" x14ac:dyDescent="0.25">
      <c r="A330" s="40">
        <v>3</v>
      </c>
      <c r="B330" s="40" t="s">
        <v>121</v>
      </c>
      <c r="C330" s="40">
        <v>3.1</v>
      </c>
      <c r="D330" s="80" t="str">
        <f>CONCATENATE(B330," ",C330)</f>
        <v>MPM 3.1</v>
      </c>
      <c r="E330" s="51"/>
      <c r="F330" s="40"/>
      <c r="G330" s="40"/>
      <c r="H330" s="40"/>
    </row>
    <row r="331" spans="1:8" x14ac:dyDescent="0.25">
      <c r="A331" s="40">
        <v>3</v>
      </c>
      <c r="B331" s="40" t="s">
        <v>121</v>
      </c>
      <c r="C331" s="40">
        <v>3.2</v>
      </c>
      <c r="D331" s="80" t="str">
        <f>CONCATENATE(B331," ",C331)</f>
        <v>MPM 3.2</v>
      </c>
      <c r="E331" s="51"/>
      <c r="F331" s="40"/>
      <c r="G331" s="40"/>
      <c r="H331" s="40"/>
    </row>
    <row r="332" spans="1:8" x14ac:dyDescent="0.25">
      <c r="A332" s="40">
        <v>3</v>
      </c>
      <c r="B332" s="40" t="s">
        <v>121</v>
      </c>
      <c r="C332" s="40">
        <v>3.3</v>
      </c>
      <c r="D332" s="80" t="str">
        <f>CONCATENATE(B332," ",C332)</f>
        <v>MPM 3.3</v>
      </c>
      <c r="E332" s="51"/>
      <c r="F332" s="40"/>
      <c r="G332" s="40"/>
      <c r="H332" s="40"/>
    </row>
    <row r="333" spans="1:8" x14ac:dyDescent="0.25">
      <c r="A333" s="40">
        <v>3</v>
      </c>
      <c r="B333" s="40" t="s">
        <v>121</v>
      </c>
      <c r="C333" s="40">
        <v>3.4</v>
      </c>
      <c r="D333" s="80" t="str">
        <f>CONCATENATE(B333," ",C333)</f>
        <v>MPM 3.4</v>
      </c>
      <c r="E333" s="51"/>
      <c r="F333" s="40"/>
      <c r="G333" s="40"/>
      <c r="H333" s="40"/>
    </row>
    <row r="334" spans="1:8" x14ac:dyDescent="0.25">
      <c r="A334" s="40">
        <v>3</v>
      </c>
      <c r="B334" s="40" t="s">
        <v>121</v>
      </c>
      <c r="C334" s="40">
        <v>3.5</v>
      </c>
      <c r="D334" s="80" t="str">
        <f>CONCATENATE(B334," ",C334)</f>
        <v>MPM 3.5</v>
      </c>
      <c r="E334" s="51"/>
      <c r="F334" s="40"/>
      <c r="G334" s="40"/>
      <c r="H334" s="40"/>
    </row>
    <row r="335" spans="1:8" x14ac:dyDescent="0.25">
      <c r="A335" s="40">
        <v>3</v>
      </c>
      <c r="B335" s="40" t="s">
        <v>121</v>
      </c>
      <c r="C335" s="40">
        <v>3.6</v>
      </c>
      <c r="D335" s="80" t="str">
        <f>CONCATENATE(B335," ",C335)</f>
        <v>MPM 3.6</v>
      </c>
      <c r="E335" s="51"/>
      <c r="F335" s="40"/>
      <c r="G335" s="40"/>
      <c r="H335" s="40"/>
    </row>
    <row r="336" spans="1:8" x14ac:dyDescent="0.25">
      <c r="A336" s="40">
        <v>4</v>
      </c>
      <c r="B336" s="40" t="s">
        <v>121</v>
      </c>
      <c r="C336" s="40">
        <v>4.0999999999999996</v>
      </c>
      <c r="D336" s="80" t="str">
        <f>CONCATENATE(B336," ",C336)</f>
        <v>MPM 4.1</v>
      </c>
      <c r="E336" s="51"/>
      <c r="F336" s="40"/>
      <c r="G336" s="40"/>
      <c r="H336" s="40"/>
    </row>
    <row r="337" spans="1:8" x14ac:dyDescent="0.25">
      <c r="A337" s="40">
        <v>4</v>
      </c>
      <c r="B337" s="40" t="s">
        <v>121</v>
      </c>
      <c r="C337" s="40">
        <v>4.2</v>
      </c>
      <c r="D337" s="80" t="str">
        <f>CONCATENATE(B337," ",C337)</f>
        <v>MPM 4.2</v>
      </c>
      <c r="E337" s="51"/>
      <c r="F337" s="40"/>
      <c r="G337" s="40"/>
      <c r="H337" s="40"/>
    </row>
    <row r="338" spans="1:8" x14ac:dyDescent="0.25">
      <c r="A338" s="40">
        <v>4</v>
      </c>
      <c r="B338" s="40" t="s">
        <v>121</v>
      </c>
      <c r="C338" s="40">
        <v>4.3</v>
      </c>
      <c r="D338" s="80" t="str">
        <f>CONCATENATE(B338," ",C338)</f>
        <v>MPM 4.3</v>
      </c>
      <c r="E338" s="51"/>
      <c r="F338" s="40"/>
      <c r="G338" s="40"/>
      <c r="H338" s="40"/>
    </row>
    <row r="339" spans="1:8" x14ac:dyDescent="0.25">
      <c r="A339" s="40">
        <v>4</v>
      </c>
      <c r="B339" s="40" t="s">
        <v>121</v>
      </c>
      <c r="C339" s="40">
        <v>4.4000000000000004</v>
      </c>
      <c r="D339" s="80" t="str">
        <f>CONCATENATE(B339," ",C339)</f>
        <v>MPM 4.4</v>
      </c>
      <c r="E339" s="51"/>
      <c r="F339" s="40"/>
      <c r="G339" s="40"/>
      <c r="H339" s="40"/>
    </row>
    <row r="340" spans="1:8" x14ac:dyDescent="0.25">
      <c r="A340" s="40">
        <v>4</v>
      </c>
      <c r="B340" s="40" t="s">
        <v>121</v>
      </c>
      <c r="C340" s="40">
        <v>4.5</v>
      </c>
      <c r="D340" s="80" t="str">
        <f>CONCATENATE(B340," ",C340)</f>
        <v>MPM 4.5</v>
      </c>
      <c r="E340" s="51"/>
      <c r="F340" s="40"/>
      <c r="G340" s="40"/>
      <c r="H340" s="40"/>
    </row>
    <row r="341" spans="1:8" x14ac:dyDescent="0.25">
      <c r="A341" s="40">
        <v>5</v>
      </c>
      <c r="B341" s="40" t="s">
        <v>121</v>
      </c>
      <c r="C341" s="40">
        <v>5.0999999999999996</v>
      </c>
      <c r="D341" s="80" t="str">
        <f>CONCATENATE(B341," ",C341)</f>
        <v>MPM 5.1</v>
      </c>
      <c r="E341" s="51"/>
      <c r="F341" s="40"/>
      <c r="G341" s="40"/>
      <c r="H341" s="40"/>
    </row>
    <row r="342" spans="1:8" x14ac:dyDescent="0.25">
      <c r="A342" s="40">
        <v>5</v>
      </c>
      <c r="B342" s="40" t="s">
        <v>121</v>
      </c>
      <c r="C342" s="40">
        <v>5.2</v>
      </c>
      <c r="D342" s="80" t="str">
        <f>CONCATENATE(B342," ",C342)</f>
        <v>MPM 5.2</v>
      </c>
      <c r="E342" s="51"/>
      <c r="F342" s="40"/>
      <c r="G342" s="40"/>
      <c r="H342" s="40"/>
    </row>
    <row r="343" spans="1:8" x14ac:dyDescent="0.25">
      <c r="A343" s="40">
        <v>5</v>
      </c>
      <c r="B343" s="40" t="s">
        <v>121</v>
      </c>
      <c r="C343" s="40">
        <v>5.3</v>
      </c>
      <c r="D343" s="80" t="str">
        <f>CONCATENATE(B343," ",C343)</f>
        <v>MPM 5.3</v>
      </c>
      <c r="E343" s="51"/>
      <c r="F343" s="40"/>
      <c r="G343" s="40"/>
      <c r="H343" s="40"/>
    </row>
    <row r="344" spans="1:8" x14ac:dyDescent="0.25">
      <c r="A344" s="40">
        <v>1</v>
      </c>
      <c r="B344" s="40" t="s">
        <v>144</v>
      </c>
      <c r="C344" s="40">
        <v>1.1000000000000001</v>
      </c>
      <c r="D344" s="80" t="str">
        <f>CONCATENATE(B344," ",C344)</f>
        <v>MST 1.1</v>
      </c>
      <c r="E344" s="51"/>
      <c r="F344" s="40"/>
      <c r="G344" s="40"/>
      <c r="H344" s="40"/>
    </row>
    <row r="345" spans="1:8" x14ac:dyDescent="0.25">
      <c r="A345" s="40">
        <v>3</v>
      </c>
      <c r="B345" s="40" t="s">
        <v>144</v>
      </c>
      <c r="C345" s="40">
        <v>3.3</v>
      </c>
      <c r="D345" s="80" t="str">
        <f>CONCATENATE(B345," ",C345)</f>
        <v>MST 3.3</v>
      </c>
      <c r="E345" s="51"/>
      <c r="F345" s="40"/>
      <c r="G345" s="40"/>
      <c r="H345" s="40"/>
    </row>
    <row r="346" spans="1:8" x14ac:dyDescent="0.25">
      <c r="A346" s="40">
        <v>2</v>
      </c>
      <c r="B346" s="40" t="s">
        <v>166</v>
      </c>
      <c r="C346" s="40">
        <v>2.1</v>
      </c>
      <c r="D346" s="80" t="str">
        <f>CONCATENATE(B346," ",C346)</f>
        <v>OT 2.1</v>
      </c>
      <c r="E346" s="51"/>
      <c r="F346" s="40"/>
      <c r="G346" s="40"/>
      <c r="H346" s="40"/>
    </row>
    <row r="347" spans="1:8" x14ac:dyDescent="0.25">
      <c r="A347" s="40">
        <v>2</v>
      </c>
      <c r="B347" s="40" t="s">
        <v>166</v>
      </c>
      <c r="C347" s="40">
        <v>2.1</v>
      </c>
      <c r="D347" s="80" t="str">
        <f>CONCATENATE(B347," ",C347)</f>
        <v>OT 2.1</v>
      </c>
      <c r="E347" s="51"/>
      <c r="F347" s="40"/>
      <c r="G347" s="40"/>
      <c r="H347" s="40"/>
    </row>
    <row r="348" spans="1:8" x14ac:dyDescent="0.25">
      <c r="A348" s="40">
        <v>3</v>
      </c>
      <c r="B348" s="40" t="s">
        <v>166</v>
      </c>
      <c r="C348" s="40">
        <v>3.3</v>
      </c>
      <c r="D348" s="80" t="str">
        <f>CONCATENATE(B348," ",C348)</f>
        <v>OT 3.3</v>
      </c>
      <c r="E348" s="51"/>
      <c r="F348" s="40"/>
      <c r="G348" s="40"/>
      <c r="H348" s="40"/>
    </row>
    <row r="349" spans="1:8" x14ac:dyDescent="0.25">
      <c r="A349" s="40">
        <v>3</v>
      </c>
      <c r="B349" s="40" t="s">
        <v>166</v>
      </c>
      <c r="C349" s="40">
        <v>3.4</v>
      </c>
      <c r="D349" s="80" t="str">
        <f>CONCATENATE(B349," ",C349)</f>
        <v>OT 3.4</v>
      </c>
      <c r="E349" s="51"/>
      <c r="F349" s="40"/>
      <c r="G349" s="40"/>
      <c r="H349" s="40"/>
    </row>
    <row r="350" spans="1:8" x14ac:dyDescent="0.25">
      <c r="A350" s="40">
        <v>1</v>
      </c>
      <c r="B350" s="40" t="s">
        <v>199</v>
      </c>
      <c r="C350" s="40">
        <v>1.1000000000000001</v>
      </c>
      <c r="D350" s="80" t="str">
        <f>CONCATENATE(B350," ",C350)</f>
        <v>PAD 1.1</v>
      </c>
      <c r="E350" s="51"/>
      <c r="F350" s="40"/>
      <c r="G350" s="40"/>
      <c r="H350" s="40"/>
    </row>
    <row r="351" spans="1:8" x14ac:dyDescent="0.25">
      <c r="A351" s="40">
        <v>2</v>
      </c>
      <c r="B351" s="40" t="s">
        <v>199</v>
      </c>
      <c r="C351" s="40">
        <v>2.1</v>
      </c>
      <c r="D351" s="80" t="str">
        <f>CONCATENATE(B351," ",C351)</f>
        <v>PAD 2.1</v>
      </c>
      <c r="E351" s="51"/>
      <c r="F351" s="40"/>
      <c r="G351" s="40"/>
      <c r="H351" s="40"/>
    </row>
    <row r="352" spans="1:8" x14ac:dyDescent="0.25">
      <c r="A352" s="40">
        <v>2</v>
      </c>
      <c r="B352" s="40" t="s">
        <v>199</v>
      </c>
      <c r="C352" s="40">
        <v>2.2000000000000002</v>
      </c>
      <c r="D352" s="80" t="str">
        <f>CONCATENATE(B352," ",C352)</f>
        <v>PAD 2.2</v>
      </c>
      <c r="E352" s="51"/>
      <c r="F352" s="40"/>
      <c r="G352" s="40"/>
      <c r="H352" s="40"/>
    </row>
    <row r="353" spans="1:8" x14ac:dyDescent="0.25">
      <c r="A353" s="40">
        <v>2</v>
      </c>
      <c r="B353" s="40" t="s">
        <v>199</v>
      </c>
      <c r="C353" s="40">
        <v>2.2999999999999998</v>
      </c>
      <c r="D353" s="80" t="str">
        <f>CONCATENATE(B353," ",C353)</f>
        <v>PAD 2.3</v>
      </c>
      <c r="E353" s="51"/>
      <c r="F353" s="40"/>
      <c r="G353" s="40"/>
      <c r="H353" s="40"/>
    </row>
    <row r="354" spans="1:8" x14ac:dyDescent="0.25">
      <c r="A354" s="40">
        <v>3</v>
      </c>
      <c r="B354" s="40" t="s">
        <v>199</v>
      </c>
      <c r="C354" s="40">
        <v>3.1</v>
      </c>
      <c r="D354" s="80" t="str">
        <f>CONCATENATE(B354," ",C354)</f>
        <v>PAD 3.1</v>
      </c>
      <c r="E354" s="51"/>
      <c r="F354" s="40"/>
      <c r="G354" s="40"/>
      <c r="H354" s="40"/>
    </row>
    <row r="355" spans="1:8" x14ac:dyDescent="0.25">
      <c r="A355" s="40">
        <v>3</v>
      </c>
      <c r="B355" s="40" t="s">
        <v>199</v>
      </c>
      <c r="C355" s="40">
        <v>3.2</v>
      </c>
      <c r="D355" s="80" t="str">
        <f>CONCATENATE(B355," ",C355)</f>
        <v>PAD 3.2</v>
      </c>
      <c r="E355" s="51"/>
      <c r="F355" s="40"/>
      <c r="G355" s="40"/>
      <c r="H355" s="40"/>
    </row>
    <row r="356" spans="1:8" x14ac:dyDescent="0.25">
      <c r="A356" s="40">
        <v>3</v>
      </c>
      <c r="B356" s="40" t="s">
        <v>199</v>
      </c>
      <c r="C356" s="40">
        <v>3.3</v>
      </c>
      <c r="D356" s="80" t="str">
        <f>CONCATENATE(B356," ",C356)</f>
        <v>PAD 3.3</v>
      </c>
      <c r="E356" s="51"/>
      <c r="F356" s="40"/>
      <c r="G356" s="40"/>
      <c r="H356" s="40"/>
    </row>
    <row r="357" spans="1:8" x14ac:dyDescent="0.25">
      <c r="A357" s="40">
        <v>3</v>
      </c>
      <c r="B357" s="40" t="s">
        <v>199</v>
      </c>
      <c r="C357" s="40">
        <v>3.3</v>
      </c>
      <c r="D357" s="80" t="str">
        <f>CONCATENATE(B357," ",C357)</f>
        <v>PAD 3.3</v>
      </c>
      <c r="E357" s="51"/>
      <c r="F357" s="40"/>
      <c r="G357" s="40"/>
      <c r="H357" s="40"/>
    </row>
    <row r="358" spans="1:8" x14ac:dyDescent="0.25">
      <c r="A358" s="40">
        <v>3</v>
      </c>
      <c r="B358" s="40" t="s">
        <v>199</v>
      </c>
      <c r="C358" s="40">
        <v>3.5</v>
      </c>
      <c r="D358" s="80" t="str">
        <f>CONCATENATE(B358," ",C358)</f>
        <v>PAD 3.5</v>
      </c>
      <c r="E358" s="51"/>
      <c r="F358" s="40"/>
      <c r="G358" s="40"/>
      <c r="H358" s="40"/>
    </row>
    <row r="359" spans="1:8" x14ac:dyDescent="0.25">
      <c r="A359" s="40">
        <v>3</v>
      </c>
      <c r="B359" s="40" t="s">
        <v>199</v>
      </c>
      <c r="C359" s="40">
        <v>3.6</v>
      </c>
      <c r="D359" s="80" t="str">
        <f>CONCATENATE(B359," ",C359)</f>
        <v>PAD 3.6</v>
      </c>
      <c r="E359" s="51"/>
      <c r="F359" s="40"/>
      <c r="G359" s="40"/>
      <c r="H359" s="40"/>
    </row>
    <row r="360" spans="1:8" x14ac:dyDescent="0.25">
      <c r="A360" s="40">
        <v>1</v>
      </c>
      <c r="B360" s="40" t="s">
        <v>210</v>
      </c>
      <c r="C360" s="40">
        <v>1.1000000000000001</v>
      </c>
      <c r="D360" s="80" t="str">
        <f>CONCATENATE(B360," ",C360)</f>
        <v>PCM 1.1</v>
      </c>
      <c r="E360" s="51"/>
      <c r="F360" s="40"/>
      <c r="G360" s="40"/>
      <c r="H360" s="40"/>
    </row>
    <row r="361" spans="1:8" x14ac:dyDescent="0.25">
      <c r="A361" s="40">
        <v>1</v>
      </c>
      <c r="B361" s="40" t="s">
        <v>210</v>
      </c>
      <c r="C361" s="40">
        <v>1.3</v>
      </c>
      <c r="D361" s="80" t="str">
        <f>CONCATENATE(B361," ",C361)</f>
        <v>PCM 1.3</v>
      </c>
      <c r="E361" s="51"/>
      <c r="F361" s="40"/>
      <c r="G361" s="40"/>
      <c r="H361" s="40"/>
    </row>
    <row r="362" spans="1:8" x14ac:dyDescent="0.25">
      <c r="A362" s="40">
        <v>2</v>
      </c>
      <c r="B362" s="40" t="s">
        <v>210</v>
      </c>
      <c r="C362" s="40">
        <v>2.2000000000000002</v>
      </c>
      <c r="D362" s="80" t="str">
        <f>CONCATENATE(B362," ",C362)</f>
        <v>PCM 2.2</v>
      </c>
      <c r="E362" s="51"/>
      <c r="F362" s="40"/>
      <c r="G362" s="40"/>
      <c r="H362" s="40"/>
    </row>
    <row r="363" spans="1:8" x14ac:dyDescent="0.25">
      <c r="A363" s="40">
        <v>3</v>
      </c>
      <c r="B363" s="40" t="s">
        <v>210</v>
      </c>
      <c r="C363" s="40">
        <v>3.2</v>
      </c>
      <c r="D363" s="80" t="str">
        <f>CONCATENATE(B363," ",C363)</f>
        <v>PCM 3.2</v>
      </c>
      <c r="E363" s="51"/>
      <c r="F363" s="40"/>
      <c r="G363" s="40"/>
      <c r="H363" s="40"/>
    </row>
    <row r="364" spans="1:8" x14ac:dyDescent="0.25">
      <c r="A364" s="40">
        <v>3</v>
      </c>
      <c r="B364" s="40" t="s">
        <v>210</v>
      </c>
      <c r="C364" s="40">
        <v>3.4</v>
      </c>
      <c r="D364" s="80" t="str">
        <f>CONCATENATE(B364," ",C364)</f>
        <v>PCM 3.4</v>
      </c>
      <c r="E364" s="51"/>
      <c r="F364" s="40"/>
      <c r="G364" s="40"/>
      <c r="H364" s="40"/>
    </row>
    <row r="365" spans="1:8" x14ac:dyDescent="0.25">
      <c r="A365" s="40">
        <v>3</v>
      </c>
      <c r="B365" s="40" t="s">
        <v>210</v>
      </c>
      <c r="C365" s="40">
        <v>3.5</v>
      </c>
      <c r="D365" s="80" t="str">
        <f>CONCATENATE(B365," ",C365)</f>
        <v>PCM 3.5</v>
      </c>
      <c r="E365" s="51"/>
      <c r="F365" s="40"/>
      <c r="G365" s="40"/>
      <c r="H365" s="40"/>
    </row>
    <row r="366" spans="1:8" x14ac:dyDescent="0.25">
      <c r="A366" s="40">
        <v>4</v>
      </c>
      <c r="B366" s="40" t="s">
        <v>210</v>
      </c>
      <c r="C366" s="40">
        <v>4.0999999999999996</v>
      </c>
      <c r="D366" s="80" t="str">
        <f>CONCATENATE(B366," ",C366)</f>
        <v>PCM 4.1</v>
      </c>
      <c r="E366" s="51"/>
      <c r="F366" s="40"/>
      <c r="G366" s="40"/>
      <c r="H366" s="40"/>
    </row>
    <row r="367" spans="1:8" x14ac:dyDescent="0.25">
      <c r="A367" s="40">
        <v>2</v>
      </c>
      <c r="B367" s="40" t="s">
        <v>230</v>
      </c>
      <c r="C367" s="40">
        <v>2.2000000000000002</v>
      </c>
      <c r="D367" s="80" t="str">
        <f>CONCATENATE(B367," ",C367)</f>
        <v>PI 2.2</v>
      </c>
      <c r="E367" s="51"/>
      <c r="F367" s="40"/>
      <c r="G367" s="40"/>
      <c r="H367" s="40"/>
    </row>
    <row r="368" spans="1:8" x14ac:dyDescent="0.25">
      <c r="A368" s="40">
        <v>2</v>
      </c>
      <c r="B368" s="40" t="s">
        <v>230</v>
      </c>
      <c r="C368" s="40">
        <v>2.2000000000000002</v>
      </c>
      <c r="D368" s="80" t="str">
        <f>CONCATENATE(B368," ",C368)</f>
        <v>PI 2.2</v>
      </c>
      <c r="E368" s="51"/>
      <c r="F368" s="40"/>
      <c r="G368" s="40"/>
      <c r="H368" s="40"/>
    </row>
    <row r="369" spans="1:8" x14ac:dyDescent="0.25">
      <c r="A369" s="40">
        <v>2</v>
      </c>
      <c r="B369" s="40" t="s">
        <v>230</v>
      </c>
      <c r="C369" s="40">
        <v>2.4</v>
      </c>
      <c r="D369" s="80" t="str">
        <f>CONCATENATE(B369," ",C369)</f>
        <v>PI 2.4</v>
      </c>
      <c r="E369" s="51"/>
      <c r="F369" s="40"/>
      <c r="G369" s="40"/>
      <c r="H369" s="40"/>
    </row>
    <row r="370" spans="1:8" x14ac:dyDescent="0.25">
      <c r="A370" s="40">
        <v>2</v>
      </c>
      <c r="B370" s="40" t="s">
        <v>230</v>
      </c>
      <c r="C370" s="40">
        <v>2.5</v>
      </c>
      <c r="D370" s="80" t="str">
        <f>CONCATENATE(B370," ",C370)</f>
        <v>PI 2.5</v>
      </c>
      <c r="E370" s="51"/>
      <c r="F370" s="40"/>
      <c r="G370" s="40"/>
      <c r="H370" s="40"/>
    </row>
    <row r="371" spans="1:8" x14ac:dyDescent="0.25">
      <c r="A371" s="40">
        <v>2</v>
      </c>
      <c r="B371" s="40" t="s">
        <v>230</v>
      </c>
      <c r="C371" s="40">
        <v>2.5</v>
      </c>
      <c r="D371" s="80" t="str">
        <f>CONCATENATE(B371," ",C371)</f>
        <v>PI 2.5</v>
      </c>
      <c r="E371" s="51"/>
      <c r="F371" s="40"/>
      <c r="G371" s="40"/>
      <c r="H371" s="40"/>
    </row>
    <row r="372" spans="1:8" x14ac:dyDescent="0.25">
      <c r="A372" s="40">
        <v>2</v>
      </c>
      <c r="B372" s="40" t="s">
        <v>230</v>
      </c>
      <c r="C372" s="40">
        <v>2.6</v>
      </c>
      <c r="D372" s="80" t="str">
        <f>CONCATENATE(B372," ",C372)</f>
        <v>PI 2.6</v>
      </c>
      <c r="E372" s="51"/>
      <c r="F372" s="40"/>
      <c r="G372" s="40"/>
      <c r="H372" s="40"/>
    </row>
    <row r="373" spans="1:8" x14ac:dyDescent="0.25">
      <c r="A373" s="40">
        <v>3</v>
      </c>
      <c r="B373" s="40" t="s">
        <v>230</v>
      </c>
      <c r="C373" s="40">
        <v>3.1</v>
      </c>
      <c r="D373" s="80" t="str">
        <f>CONCATENATE(B373," ",C373)</f>
        <v>PI 3.1</v>
      </c>
      <c r="E373" s="51"/>
      <c r="F373" s="40"/>
      <c r="G373" s="40"/>
      <c r="H373" s="40"/>
    </row>
    <row r="374" spans="1:8" x14ac:dyDescent="0.25">
      <c r="A374" s="40">
        <v>3</v>
      </c>
      <c r="B374" s="40" t="s">
        <v>230</v>
      </c>
      <c r="C374" s="40">
        <v>3.2</v>
      </c>
      <c r="D374" s="80" t="str">
        <f>CONCATENATE(B374," ",C374)</f>
        <v>PI 3.2</v>
      </c>
      <c r="E374" s="51"/>
      <c r="F374" s="40"/>
      <c r="G374" s="40"/>
      <c r="H374" s="40"/>
    </row>
    <row r="375" spans="1:8" x14ac:dyDescent="0.25">
      <c r="A375" s="40">
        <v>3</v>
      </c>
      <c r="B375" s="40" t="s">
        <v>230</v>
      </c>
      <c r="C375" s="40">
        <v>3.3</v>
      </c>
      <c r="D375" s="80" t="str">
        <f>CONCATENATE(B375," ",C375)</f>
        <v>PI 3.3</v>
      </c>
      <c r="E375" s="51"/>
      <c r="F375" s="40"/>
      <c r="G375" s="40"/>
      <c r="H375" s="40"/>
    </row>
    <row r="376" spans="1:8" x14ac:dyDescent="0.25">
      <c r="A376" s="40">
        <v>1</v>
      </c>
      <c r="B376" s="40" t="s">
        <v>183</v>
      </c>
      <c r="C376" s="40">
        <v>1.1000000000000001</v>
      </c>
      <c r="D376" s="80" t="str">
        <f>CONCATENATE(B376," ",C376)</f>
        <v>PLAN 1.1</v>
      </c>
      <c r="E376" s="51"/>
      <c r="F376" s="40"/>
      <c r="G376" s="40"/>
      <c r="H376" s="40"/>
    </row>
    <row r="377" spans="1:8" x14ac:dyDescent="0.25">
      <c r="A377" s="40">
        <v>1</v>
      </c>
      <c r="B377" s="40" t="s">
        <v>183</v>
      </c>
      <c r="C377" s="40">
        <v>1.2</v>
      </c>
      <c r="D377" s="80" t="str">
        <f>CONCATENATE(B377," ",C377)</f>
        <v>PLAN 1.2</v>
      </c>
      <c r="E377" s="51"/>
      <c r="F377" s="40"/>
      <c r="G377" s="40"/>
      <c r="H377" s="40"/>
    </row>
    <row r="378" spans="1:8" x14ac:dyDescent="0.25">
      <c r="A378" s="40">
        <v>2</v>
      </c>
      <c r="B378" s="40" t="s">
        <v>183</v>
      </c>
      <c r="C378" s="40">
        <v>2.2999999999999998</v>
      </c>
      <c r="D378" s="80" t="str">
        <f>CONCATENATE(B378," ",C378)</f>
        <v>PLAN 2.3</v>
      </c>
      <c r="E378" s="51"/>
      <c r="F378" s="40"/>
      <c r="G378" s="40"/>
      <c r="H378" s="40"/>
    </row>
    <row r="379" spans="1:8" x14ac:dyDescent="0.25">
      <c r="A379" s="40">
        <v>2</v>
      </c>
      <c r="B379" s="40" t="s">
        <v>183</v>
      </c>
      <c r="C379" s="40">
        <v>2.4</v>
      </c>
      <c r="D379" s="80" t="str">
        <f>CONCATENATE(B379," ",C379)</f>
        <v>PLAN 2.4</v>
      </c>
      <c r="E379" s="51"/>
      <c r="F379" s="40"/>
      <c r="G379" s="40"/>
      <c r="H379" s="40"/>
    </row>
    <row r="380" spans="1:8" x14ac:dyDescent="0.25">
      <c r="A380" s="40">
        <v>2</v>
      </c>
      <c r="B380" s="40" t="s">
        <v>183</v>
      </c>
      <c r="C380" s="40">
        <v>2.4</v>
      </c>
      <c r="D380" s="80" t="str">
        <f>CONCATENATE(B380," ",C380)</f>
        <v>PLAN 2.4</v>
      </c>
      <c r="E380" s="51"/>
      <c r="F380" s="40"/>
      <c r="G380" s="40"/>
      <c r="H380" s="40"/>
    </row>
    <row r="381" spans="1:8" x14ac:dyDescent="0.25">
      <c r="A381" s="40">
        <v>2</v>
      </c>
      <c r="B381" s="40" t="s">
        <v>183</v>
      </c>
      <c r="C381" s="40">
        <v>2.5</v>
      </c>
      <c r="D381" s="80" t="str">
        <f>CONCATENATE(B381," ",C381)</f>
        <v>PLAN 2.5</v>
      </c>
      <c r="E381" s="51"/>
      <c r="F381" s="40"/>
      <c r="G381" s="40"/>
      <c r="H381" s="40"/>
    </row>
    <row r="382" spans="1:8" x14ac:dyDescent="0.25">
      <c r="A382" s="40">
        <v>2</v>
      </c>
      <c r="B382" s="40" t="s">
        <v>183</v>
      </c>
      <c r="C382" s="40">
        <v>2.6</v>
      </c>
      <c r="D382" s="80" t="str">
        <f>CONCATENATE(B382," ",C382)</f>
        <v>PLAN 2.6</v>
      </c>
      <c r="E382" s="51"/>
      <c r="F382" s="40"/>
      <c r="G382" s="40"/>
      <c r="H382" s="40"/>
    </row>
    <row r="383" spans="1:8" x14ac:dyDescent="0.25">
      <c r="A383" s="40">
        <v>2</v>
      </c>
      <c r="B383" s="40" t="s">
        <v>183</v>
      </c>
      <c r="C383" s="40">
        <v>2.7</v>
      </c>
      <c r="D383" s="80" t="str">
        <f>CONCATENATE(B383," ",C383)</f>
        <v>PLAN 2.7</v>
      </c>
      <c r="E383" s="51"/>
      <c r="F383" s="40"/>
      <c r="G383" s="40"/>
      <c r="H383" s="40"/>
    </row>
    <row r="384" spans="1:8" x14ac:dyDescent="0.25">
      <c r="A384" s="40">
        <v>2</v>
      </c>
      <c r="B384" s="40" t="s">
        <v>183</v>
      </c>
      <c r="C384" s="40">
        <v>2.8</v>
      </c>
      <c r="D384" s="80" t="str">
        <f>CONCATENATE(B384," ",C384)</f>
        <v>PLAN 2.8</v>
      </c>
      <c r="E384" s="51"/>
      <c r="F384" s="40"/>
      <c r="G384" s="40"/>
      <c r="H384" s="40"/>
    </row>
    <row r="385" spans="1:8" x14ac:dyDescent="0.25">
      <c r="A385" s="40">
        <v>3</v>
      </c>
      <c r="B385" s="40" t="s">
        <v>183</v>
      </c>
      <c r="C385" s="40">
        <v>3.1</v>
      </c>
      <c r="D385" s="80" t="str">
        <f>CONCATENATE(B385," ",C385)</f>
        <v>PLAN 3.1</v>
      </c>
      <c r="E385" s="51"/>
      <c r="F385" s="40"/>
      <c r="G385" s="40"/>
      <c r="H385" s="40"/>
    </row>
    <row r="386" spans="1:8" x14ac:dyDescent="0.25">
      <c r="A386" s="40">
        <v>3</v>
      </c>
      <c r="B386" s="40" t="s">
        <v>183</v>
      </c>
      <c r="C386" s="40">
        <v>3.2</v>
      </c>
      <c r="D386" s="80" t="str">
        <f>CONCATENATE(B386," ",C386)</f>
        <v>PLAN 3.2</v>
      </c>
      <c r="E386" s="51"/>
      <c r="F386" s="40"/>
      <c r="G386" s="40"/>
      <c r="H386" s="40"/>
    </row>
    <row r="387" spans="1:8" x14ac:dyDescent="0.25">
      <c r="A387" s="40">
        <v>3</v>
      </c>
      <c r="B387" s="40" t="s">
        <v>183</v>
      </c>
      <c r="C387" s="40">
        <v>3.3</v>
      </c>
      <c r="D387" s="80" t="str">
        <f>CONCATENATE(B387," ",C387)</f>
        <v>PLAN 3.3</v>
      </c>
      <c r="E387" s="51"/>
      <c r="F387" s="40"/>
      <c r="G387" s="40"/>
      <c r="H387" s="40"/>
    </row>
    <row r="388" spans="1:8" x14ac:dyDescent="0.25">
      <c r="A388" s="40">
        <v>4</v>
      </c>
      <c r="B388" s="40" t="s">
        <v>183</v>
      </c>
      <c r="C388" s="40">
        <v>4.0999999999999996</v>
      </c>
      <c r="D388" s="80" t="str">
        <f>CONCATENATE(B388," ",C388)</f>
        <v>PLAN 4.1</v>
      </c>
      <c r="E388" s="51"/>
      <c r="F388" s="40"/>
      <c r="G388" s="40"/>
      <c r="H388" s="40"/>
    </row>
    <row r="389" spans="1:8" x14ac:dyDescent="0.25">
      <c r="A389" s="40">
        <v>2</v>
      </c>
      <c r="B389" s="40" t="s">
        <v>223</v>
      </c>
      <c r="C389" s="40">
        <v>2.2999999999999998</v>
      </c>
      <c r="D389" s="80" t="str">
        <f>CONCATENATE(B389," ",C389)</f>
        <v>PQA 2.3</v>
      </c>
      <c r="E389" s="51"/>
      <c r="F389" s="40"/>
      <c r="G389" s="40"/>
      <c r="H389" s="40"/>
    </row>
    <row r="390" spans="1:8" x14ac:dyDescent="0.25">
      <c r="A390" s="40">
        <v>2</v>
      </c>
      <c r="B390" s="40" t="s">
        <v>223</v>
      </c>
      <c r="C390" s="40">
        <v>2.4</v>
      </c>
      <c r="D390" s="80" t="str">
        <f>CONCATENATE(B390," ",C390)</f>
        <v>PQA 2.4</v>
      </c>
      <c r="E390" s="51"/>
      <c r="F390" s="40"/>
      <c r="G390" s="40"/>
      <c r="H390" s="40"/>
    </row>
    <row r="391" spans="1:8" x14ac:dyDescent="0.25">
      <c r="A391" s="40">
        <v>3</v>
      </c>
      <c r="B391" s="40" t="s">
        <v>223</v>
      </c>
      <c r="C391" s="40">
        <v>3.1</v>
      </c>
      <c r="D391" s="80" t="str">
        <f>CONCATENATE(B391," ",C391)</f>
        <v>PQA 3.1</v>
      </c>
      <c r="E391" s="51"/>
      <c r="F391" s="40"/>
      <c r="G391" s="40"/>
      <c r="H391" s="40"/>
    </row>
    <row r="392" spans="1:8" x14ac:dyDescent="0.25">
      <c r="A392" s="40">
        <v>3</v>
      </c>
      <c r="B392" s="40" t="s">
        <v>176</v>
      </c>
      <c r="C392" s="40">
        <v>3.1</v>
      </c>
      <c r="D392" s="80" t="str">
        <f>CONCATENATE(B392," ",C392)</f>
        <v>PR 3.1</v>
      </c>
      <c r="E392" s="51"/>
      <c r="F392" s="40"/>
      <c r="G392" s="40"/>
      <c r="H392" s="40"/>
    </row>
    <row r="393" spans="1:8" x14ac:dyDescent="0.25">
      <c r="A393" s="40">
        <v>1</v>
      </c>
      <c r="B393" s="40" t="s">
        <v>241</v>
      </c>
      <c r="C393" s="40">
        <v>1.1000000000000001</v>
      </c>
      <c r="D393" s="80" t="str">
        <f>CONCATENATE(B393," ",C393)</f>
        <v>RDM 1.1</v>
      </c>
      <c r="E393" s="51"/>
      <c r="F393" s="40"/>
      <c r="G393" s="40"/>
      <c r="H393" s="40"/>
    </row>
    <row r="394" spans="1:8" x14ac:dyDescent="0.25">
      <c r="A394" s="40">
        <v>2</v>
      </c>
      <c r="B394" s="40" t="s">
        <v>241</v>
      </c>
      <c r="C394" s="40">
        <v>2.1</v>
      </c>
      <c r="D394" s="80" t="str">
        <f>CONCATENATE(B394," ",C394)</f>
        <v>RDM 2.1</v>
      </c>
      <c r="E394" s="51"/>
      <c r="F394" s="40"/>
      <c r="G394" s="40"/>
      <c r="H394" s="40"/>
    </row>
    <row r="395" spans="1:8" x14ac:dyDescent="0.25">
      <c r="A395" s="40">
        <v>2</v>
      </c>
      <c r="B395" s="40" t="s">
        <v>241</v>
      </c>
      <c r="C395" s="40">
        <v>2.2000000000000002</v>
      </c>
      <c r="D395" s="80" t="str">
        <f>CONCATENATE(B395," ",C395)</f>
        <v>RDM 2.2</v>
      </c>
      <c r="E395" s="51"/>
      <c r="F395" s="40"/>
      <c r="G395" s="40"/>
      <c r="H395" s="40"/>
    </row>
    <row r="396" spans="1:8" x14ac:dyDescent="0.25">
      <c r="A396" s="40">
        <v>2</v>
      </c>
      <c r="B396" s="40" t="s">
        <v>241</v>
      </c>
      <c r="C396" s="40">
        <v>2.2999999999999998</v>
      </c>
      <c r="D396" s="80" t="str">
        <f>CONCATENATE(B396," ",C396)</f>
        <v>RDM 2.3</v>
      </c>
      <c r="E396" s="51"/>
      <c r="F396" s="40"/>
      <c r="G396" s="40"/>
      <c r="H396" s="40"/>
    </row>
    <row r="397" spans="1:8" x14ac:dyDescent="0.25">
      <c r="A397" s="40">
        <v>2</v>
      </c>
      <c r="B397" s="40" t="s">
        <v>241</v>
      </c>
      <c r="C397" s="40">
        <v>2.4</v>
      </c>
      <c r="D397" s="80" t="str">
        <f>CONCATENATE(B397," ",C397)</f>
        <v>RDM 2.4</v>
      </c>
      <c r="E397" s="51"/>
      <c r="F397" s="40"/>
      <c r="G397" s="40"/>
      <c r="H397" s="40"/>
    </row>
    <row r="398" spans="1:8" x14ac:dyDescent="0.25">
      <c r="A398" s="40">
        <v>2</v>
      </c>
      <c r="B398" s="40" t="s">
        <v>241</v>
      </c>
      <c r="C398" s="40">
        <v>2.5</v>
      </c>
      <c r="D398" s="80" t="str">
        <f>CONCATENATE(B398," ",C398)</f>
        <v>RDM 2.5</v>
      </c>
      <c r="E398" s="51"/>
      <c r="F398" s="40"/>
      <c r="G398" s="40"/>
      <c r="H398" s="40"/>
    </row>
    <row r="399" spans="1:8" x14ac:dyDescent="0.25">
      <c r="A399" s="40">
        <v>3</v>
      </c>
      <c r="B399" s="40" t="s">
        <v>241</v>
      </c>
      <c r="C399" s="40">
        <v>3.1</v>
      </c>
      <c r="D399" s="80" t="str">
        <f>CONCATENATE(B399," ",C399)</f>
        <v>RDM 3.1</v>
      </c>
      <c r="E399" s="51"/>
      <c r="F399" s="40"/>
      <c r="G399" s="40"/>
      <c r="H399" s="40"/>
    </row>
    <row r="400" spans="1:8" x14ac:dyDescent="0.25">
      <c r="A400" s="40">
        <v>3</v>
      </c>
      <c r="B400" s="40" t="s">
        <v>241</v>
      </c>
      <c r="C400" s="40">
        <v>3.3</v>
      </c>
      <c r="D400" s="80" t="str">
        <f>CONCATENATE(B400," ",C400)</f>
        <v>RDM 3.3</v>
      </c>
      <c r="E400" s="51"/>
      <c r="F400" s="40"/>
      <c r="G400" s="40"/>
      <c r="H400" s="40"/>
    </row>
    <row r="401" spans="1:8" x14ac:dyDescent="0.25">
      <c r="A401" s="40">
        <v>3</v>
      </c>
      <c r="B401" s="40" t="s">
        <v>241</v>
      </c>
      <c r="C401" s="40">
        <v>3.5</v>
      </c>
      <c r="D401" s="80" t="str">
        <f>CONCATENATE(B401," ",C401)</f>
        <v>RDM 3.5</v>
      </c>
      <c r="E401" s="51"/>
      <c r="F401" s="40"/>
      <c r="G401" s="40"/>
      <c r="H401" s="40"/>
    </row>
    <row r="402" spans="1:8" x14ac:dyDescent="0.25">
      <c r="A402" s="40">
        <v>3</v>
      </c>
      <c r="B402" s="40" t="s">
        <v>241</v>
      </c>
      <c r="C402" s="40">
        <v>3.7</v>
      </c>
      <c r="D402" s="80" t="str">
        <f>CONCATENATE(B402," ",C402)</f>
        <v>RDM 3.7</v>
      </c>
      <c r="E402" s="51"/>
      <c r="F402" s="40"/>
      <c r="G402" s="40"/>
      <c r="H402" s="40"/>
    </row>
    <row r="403" spans="1:8" x14ac:dyDescent="0.25">
      <c r="A403" s="40">
        <v>2</v>
      </c>
      <c r="B403" s="40" t="s">
        <v>255</v>
      </c>
      <c r="C403" s="40">
        <v>2.2000000000000002</v>
      </c>
      <c r="D403" s="80" t="str">
        <f>CONCATENATE(B403," ",C403)</f>
        <v>RSK 2.2</v>
      </c>
      <c r="E403" s="51"/>
      <c r="F403" s="40"/>
      <c r="G403" s="40"/>
      <c r="H403" s="40"/>
    </row>
    <row r="404" spans="1:8" x14ac:dyDescent="0.25">
      <c r="A404" s="40">
        <v>1</v>
      </c>
      <c r="B404" s="40" t="s">
        <v>279</v>
      </c>
      <c r="C404" s="40">
        <v>1.2</v>
      </c>
      <c r="D404" s="80" t="str">
        <f>CONCATENATE(B404," ",C404)</f>
        <v>SAM 1.2</v>
      </c>
      <c r="E404" s="51"/>
      <c r="F404" s="40"/>
      <c r="G404" s="40"/>
      <c r="H404" s="40"/>
    </row>
    <row r="405" spans="1:8" x14ac:dyDescent="0.25">
      <c r="A405" s="40">
        <v>1</v>
      </c>
      <c r="B405" s="40" t="s">
        <v>279</v>
      </c>
      <c r="C405" s="40">
        <v>1.3</v>
      </c>
      <c r="D405" s="80" t="str">
        <f>CONCATENATE(B405," ",C405)</f>
        <v>SAM 1.3</v>
      </c>
      <c r="E405" s="51"/>
      <c r="F405" s="40"/>
      <c r="G405" s="40"/>
      <c r="H405" s="40"/>
    </row>
    <row r="406" spans="1:8" x14ac:dyDescent="0.25">
      <c r="A406" s="40">
        <v>1</v>
      </c>
      <c r="B406" s="40" t="s">
        <v>279</v>
      </c>
      <c r="C406" s="40">
        <v>1.4</v>
      </c>
      <c r="D406" s="80" t="str">
        <f>CONCATENATE(B406," ",C406)</f>
        <v>SAM 1.4</v>
      </c>
      <c r="E406" s="51"/>
      <c r="F406" s="40"/>
      <c r="G406" s="40"/>
      <c r="H406" s="40"/>
    </row>
    <row r="407" spans="1:8" x14ac:dyDescent="0.25">
      <c r="A407" s="40">
        <v>2</v>
      </c>
      <c r="B407" s="40" t="s">
        <v>279</v>
      </c>
      <c r="C407" s="40">
        <v>2.2999999999999998</v>
      </c>
      <c r="D407" s="80" t="str">
        <f>CONCATENATE(B407," ",C407)</f>
        <v>SAM 2.3</v>
      </c>
      <c r="E407" s="51"/>
      <c r="F407" s="40"/>
      <c r="G407" s="40"/>
      <c r="H407" s="40"/>
    </row>
    <row r="408" spans="1:8" x14ac:dyDescent="0.25">
      <c r="A408" s="40">
        <v>2</v>
      </c>
      <c r="B408" s="40" t="s">
        <v>279</v>
      </c>
      <c r="C408" s="40">
        <v>2.4</v>
      </c>
      <c r="D408" s="80" t="str">
        <f>CONCATENATE(B408," ",C408)</f>
        <v>SAM 2.4</v>
      </c>
      <c r="E408" s="51"/>
      <c r="F408" s="40"/>
      <c r="G408" s="40"/>
      <c r="H408" s="40"/>
    </row>
    <row r="409" spans="1:8" x14ac:dyDescent="0.25">
      <c r="A409" s="40">
        <v>2</v>
      </c>
      <c r="B409" s="40" t="s">
        <v>279</v>
      </c>
      <c r="C409" s="40">
        <v>2.5</v>
      </c>
      <c r="D409" s="80" t="str">
        <f>CONCATENATE(B409," ",C409)</f>
        <v>SAM 2.5</v>
      </c>
      <c r="E409" s="51"/>
      <c r="F409" s="40"/>
      <c r="G409" s="40"/>
      <c r="H409" s="40"/>
    </row>
    <row r="410" spans="1:8" x14ac:dyDescent="0.25">
      <c r="A410" s="40">
        <v>4</v>
      </c>
      <c r="B410" s="40" t="s">
        <v>279</v>
      </c>
      <c r="C410" s="40">
        <v>4.0999999999999996</v>
      </c>
      <c r="D410" s="80" t="str">
        <f>CONCATENATE(B410," ",C410)</f>
        <v>SAM 4.1</v>
      </c>
      <c r="E410" s="51"/>
      <c r="F410" s="40"/>
      <c r="G410" s="40"/>
      <c r="H410" s="40"/>
    </row>
    <row r="411" spans="1:8" x14ac:dyDescent="0.25">
      <c r="A411" s="40">
        <v>1</v>
      </c>
      <c r="B411" s="40" t="s">
        <v>264</v>
      </c>
      <c r="C411" s="40">
        <v>1.1000000000000001</v>
      </c>
      <c r="D411" s="80" t="str">
        <f>CONCATENATE(B411," ",C411)</f>
        <v>SDM 1.1</v>
      </c>
      <c r="E411" s="51"/>
      <c r="F411" s="40"/>
      <c r="G411" s="40"/>
      <c r="H411" s="40"/>
    </row>
    <row r="412" spans="1:8" x14ac:dyDescent="0.25">
      <c r="A412" s="40">
        <v>2</v>
      </c>
      <c r="B412" s="40" t="s">
        <v>264</v>
      </c>
      <c r="C412" s="40">
        <v>2.2000000000000002</v>
      </c>
      <c r="D412" s="80" t="str">
        <f>CONCATENATE(B412," ",C412)</f>
        <v>SDM 2.2</v>
      </c>
      <c r="E412" s="51"/>
      <c r="F412" s="40"/>
      <c r="G412" s="40"/>
      <c r="H412" s="40"/>
    </row>
    <row r="413" spans="1:8" x14ac:dyDescent="0.25">
      <c r="A413" s="40">
        <v>2</v>
      </c>
      <c r="B413" s="40" t="s">
        <v>264</v>
      </c>
      <c r="C413" s="40">
        <v>2.2999999999999998</v>
      </c>
      <c r="D413" s="80" t="str">
        <f>CONCATENATE(B413," ",C413)</f>
        <v>SDM 2.3</v>
      </c>
      <c r="E413" s="51"/>
      <c r="F413" s="40"/>
      <c r="G413" s="40"/>
      <c r="H413" s="40"/>
    </row>
    <row r="414" spans="1:8" x14ac:dyDescent="0.25">
      <c r="A414" s="40">
        <v>2</v>
      </c>
      <c r="B414" s="40" t="s">
        <v>264</v>
      </c>
      <c r="C414" s="40">
        <v>2.4</v>
      </c>
      <c r="D414" s="80" t="str">
        <f>CONCATENATE(B414," ",C414)</f>
        <v>SDM 2.4</v>
      </c>
      <c r="E414" s="51"/>
      <c r="F414" s="40"/>
      <c r="G414" s="40"/>
      <c r="H414" s="40"/>
    </row>
    <row r="415" spans="1:8" x14ac:dyDescent="0.25">
      <c r="A415" s="40">
        <v>2</v>
      </c>
      <c r="B415" s="40" t="s">
        <v>264</v>
      </c>
      <c r="C415" s="40">
        <v>2.5</v>
      </c>
      <c r="D415" s="80" t="str">
        <f>CONCATENATE(B415," ",C415)</f>
        <v>SDM 2.5</v>
      </c>
      <c r="E415" s="51"/>
      <c r="F415" s="40"/>
      <c r="G415" s="40"/>
      <c r="H415" s="40"/>
    </row>
    <row r="416" spans="1:8" x14ac:dyDescent="0.25">
      <c r="A416" s="40">
        <v>2</v>
      </c>
      <c r="B416" s="40" t="s">
        <v>264</v>
      </c>
      <c r="C416" s="40">
        <v>2.6</v>
      </c>
      <c r="D416" s="80" t="str">
        <f>CONCATENATE(B416," ",C416)</f>
        <v>SDM 2.6</v>
      </c>
      <c r="E416" s="51"/>
      <c r="F416" s="40"/>
      <c r="G416" s="40"/>
      <c r="H416" s="40"/>
    </row>
    <row r="417" spans="1:8" x14ac:dyDescent="0.25">
      <c r="A417" s="40">
        <v>3</v>
      </c>
      <c r="B417" s="40" t="s">
        <v>264</v>
      </c>
      <c r="C417" s="40">
        <v>3.1</v>
      </c>
      <c r="D417" s="80" t="str">
        <f>CONCATENATE(B417," ",C417)</f>
        <v>SDM 3.1</v>
      </c>
      <c r="E417" s="51"/>
      <c r="F417" s="40"/>
      <c r="G417" s="40"/>
      <c r="H417" s="40"/>
    </row>
    <row r="418" spans="1:8" x14ac:dyDescent="0.25">
      <c r="A418" s="40">
        <v>1</v>
      </c>
      <c r="B418" s="40" t="s">
        <v>273</v>
      </c>
      <c r="C418" s="40">
        <v>1.1000000000000001</v>
      </c>
      <c r="D418" s="80" t="str">
        <f>CONCATENATE(B418," ",C418)</f>
        <v>STSM 1.1</v>
      </c>
      <c r="E418" s="51"/>
      <c r="F418" s="40"/>
      <c r="G418" s="40"/>
      <c r="H418" s="40"/>
    </row>
    <row r="419" spans="1:8" x14ac:dyDescent="0.25">
      <c r="A419" s="40">
        <v>2</v>
      </c>
      <c r="B419" s="40" t="s">
        <v>273</v>
      </c>
      <c r="C419" s="40">
        <v>2.1</v>
      </c>
      <c r="D419" s="80" t="str">
        <f>CONCATENATE(B419," ",C419)</f>
        <v>STSM 2.1</v>
      </c>
      <c r="E419" s="51"/>
      <c r="F419" s="40"/>
      <c r="G419" s="40"/>
      <c r="H419" s="40"/>
    </row>
    <row r="420" spans="1:8" x14ac:dyDescent="0.25">
      <c r="A420" s="40">
        <v>2</v>
      </c>
      <c r="B420" s="40" t="s">
        <v>273</v>
      </c>
      <c r="C420" s="40">
        <v>2.2000000000000002</v>
      </c>
      <c r="D420" s="80" t="str">
        <f>CONCATENATE(B420," ",C420)</f>
        <v>STSM 2.2</v>
      </c>
      <c r="E420" s="51"/>
      <c r="F420" s="40"/>
      <c r="G420" s="40"/>
      <c r="H420" s="40"/>
    </row>
    <row r="421" spans="1:8" x14ac:dyDescent="0.25">
      <c r="A421" s="40">
        <v>2</v>
      </c>
      <c r="B421" s="40" t="s">
        <v>273</v>
      </c>
      <c r="C421" s="40">
        <v>2.2999999999999998</v>
      </c>
      <c r="D421" s="80" t="str">
        <f>CONCATENATE(B421," ",C421)</f>
        <v>STSM 2.3</v>
      </c>
      <c r="E421" s="51"/>
      <c r="F421" s="40"/>
      <c r="G421" s="40"/>
      <c r="H421" s="40"/>
    </row>
    <row r="422" spans="1:8" x14ac:dyDescent="0.25">
      <c r="A422" s="40">
        <v>3</v>
      </c>
      <c r="B422" s="40" t="s">
        <v>273</v>
      </c>
      <c r="C422" s="40">
        <v>3.1</v>
      </c>
      <c r="D422" s="80" t="str">
        <f>CONCATENATE(B422," ",C422)</f>
        <v>STSM 3.1</v>
      </c>
      <c r="E422" s="51"/>
      <c r="F422" s="40"/>
      <c r="G422" s="40"/>
      <c r="H422" s="40"/>
    </row>
    <row r="423" spans="1:8" x14ac:dyDescent="0.25">
      <c r="A423" s="40">
        <v>1</v>
      </c>
      <c r="B423" s="40" t="s">
        <v>292</v>
      </c>
      <c r="C423" s="40">
        <v>1.1000000000000001</v>
      </c>
      <c r="D423" s="80" t="str">
        <f>CONCATENATE(B423," ",C423)</f>
        <v>TS 1.1</v>
      </c>
      <c r="E423" s="51"/>
      <c r="F423" s="40"/>
      <c r="G423" s="40"/>
      <c r="H423" s="40"/>
    </row>
    <row r="424" spans="1:8" x14ac:dyDescent="0.25">
      <c r="A424" s="40">
        <v>1</v>
      </c>
      <c r="B424" s="40" t="s">
        <v>292</v>
      </c>
      <c r="C424" s="40">
        <v>1.1000000000000001</v>
      </c>
      <c r="D424" s="80" t="str">
        <f>CONCATENATE(B424," ",C424)</f>
        <v>TS 1.1</v>
      </c>
      <c r="E424" s="51"/>
      <c r="F424" s="40"/>
      <c r="G424" s="40"/>
      <c r="H424" s="40"/>
    </row>
    <row r="425" spans="1:8" x14ac:dyDescent="0.25">
      <c r="A425" s="40">
        <v>2</v>
      </c>
      <c r="B425" s="40" t="s">
        <v>292</v>
      </c>
      <c r="C425" s="40">
        <v>2.1</v>
      </c>
      <c r="D425" s="80" t="str">
        <f>CONCATENATE(B425," ",C425)</f>
        <v>TS 2.1</v>
      </c>
      <c r="E425" s="51"/>
      <c r="F425" s="40"/>
      <c r="G425" s="40"/>
      <c r="H425" s="40"/>
    </row>
    <row r="426" spans="1:8" x14ac:dyDescent="0.25">
      <c r="A426" s="40">
        <v>2</v>
      </c>
      <c r="B426" s="40" t="s">
        <v>292</v>
      </c>
      <c r="C426" s="40">
        <v>2.2000000000000002</v>
      </c>
      <c r="D426" s="80" t="str">
        <f>CONCATENATE(B426," ",C426)</f>
        <v>TS 2.2</v>
      </c>
      <c r="E426" s="51"/>
      <c r="F426" s="40"/>
      <c r="G426" s="40"/>
      <c r="H426" s="40"/>
    </row>
    <row r="427" spans="1:8" x14ac:dyDescent="0.25">
      <c r="A427" s="40">
        <v>3</v>
      </c>
      <c r="B427" s="40" t="s">
        <v>292</v>
      </c>
      <c r="C427" s="40">
        <v>3.1</v>
      </c>
      <c r="D427" s="80" t="str">
        <f>CONCATENATE(B427," ",C427)</f>
        <v>TS 3.1</v>
      </c>
      <c r="E427" s="51"/>
      <c r="F427" s="40"/>
      <c r="G427" s="40"/>
      <c r="H427" s="40"/>
    </row>
    <row r="428" spans="1:8" x14ac:dyDescent="0.25">
      <c r="A428" s="39">
        <v>3</v>
      </c>
      <c r="B428" s="39" t="s">
        <v>292</v>
      </c>
      <c r="C428" s="39">
        <v>3.1</v>
      </c>
      <c r="D428" s="80" t="str">
        <f>CONCATENATE(B428," ",C428)</f>
        <v>TS 3.1</v>
      </c>
      <c r="E428" s="51"/>
      <c r="F428" s="40"/>
      <c r="G428" s="40"/>
      <c r="H428" s="40"/>
    </row>
    <row r="429" spans="1:8" x14ac:dyDescent="0.25">
      <c r="A429" s="40">
        <v>3</v>
      </c>
      <c r="B429" s="40" t="s">
        <v>292</v>
      </c>
      <c r="C429" s="40">
        <v>3.3</v>
      </c>
      <c r="D429" s="80" t="str">
        <f>CONCATENATE(B429," ",C429)</f>
        <v>TS 3.3</v>
      </c>
      <c r="E429" s="51"/>
      <c r="F429" s="40"/>
      <c r="G429" s="40"/>
      <c r="H429" s="40"/>
    </row>
    <row r="430" spans="1:8" x14ac:dyDescent="0.25">
      <c r="A430" s="39">
        <v>3</v>
      </c>
      <c r="B430" s="39" t="s">
        <v>292</v>
      </c>
      <c r="C430" s="39">
        <v>3.6</v>
      </c>
      <c r="D430" s="80" t="str">
        <f>CONCATENATE(B430," ",C430)</f>
        <v>TS 3.6</v>
      </c>
      <c r="E430" s="51"/>
      <c r="F430" s="40"/>
      <c r="G430" s="40"/>
      <c r="H430" s="40"/>
    </row>
    <row r="431" spans="1:8" x14ac:dyDescent="0.25">
      <c r="A431" s="40">
        <v>1</v>
      </c>
      <c r="B431" s="40" t="s">
        <v>305</v>
      </c>
      <c r="C431" s="40">
        <v>1.1000000000000001</v>
      </c>
      <c r="D431" s="80" t="str">
        <f>CONCATENATE(B431," ",C431)</f>
        <v>VV 1.1</v>
      </c>
      <c r="E431" s="51"/>
      <c r="F431" s="40"/>
      <c r="G431" s="40"/>
      <c r="H431" s="40"/>
    </row>
    <row r="432" spans="1:8" x14ac:dyDescent="0.25">
      <c r="A432" s="40">
        <v>1</v>
      </c>
      <c r="B432" s="40" t="s">
        <v>305</v>
      </c>
      <c r="C432" s="40">
        <v>1.2</v>
      </c>
      <c r="D432" s="80" t="str">
        <f>CONCATENATE(B432," ",C432)</f>
        <v>VV 1.2</v>
      </c>
      <c r="E432" s="51"/>
      <c r="F432" s="40"/>
      <c r="G432" s="40"/>
      <c r="H432" s="40"/>
    </row>
    <row r="433" spans="1:8" x14ac:dyDescent="0.25">
      <c r="A433" s="40">
        <v>1</v>
      </c>
      <c r="B433" s="40" t="s">
        <v>305</v>
      </c>
      <c r="C433" s="40">
        <v>1.2</v>
      </c>
      <c r="D433" s="80" t="str">
        <f>CONCATENATE(B433," ",C433)</f>
        <v>VV 1.2</v>
      </c>
      <c r="E433" s="51"/>
      <c r="F433" s="40"/>
      <c r="G433" s="40"/>
      <c r="H433" s="40"/>
    </row>
    <row r="434" spans="1:8" x14ac:dyDescent="0.25">
      <c r="A434" s="40">
        <v>2</v>
      </c>
      <c r="B434" s="40" t="s">
        <v>305</v>
      </c>
      <c r="C434" s="40">
        <v>2.2999999999999998</v>
      </c>
      <c r="D434" s="80" t="str">
        <f>CONCATENATE(B434," ",C434)</f>
        <v>VV 2.3</v>
      </c>
      <c r="E434" s="51"/>
      <c r="F434" s="40"/>
      <c r="G434" s="40"/>
      <c r="H434" s="40"/>
    </row>
    <row r="435" spans="1:8" x14ac:dyDescent="0.25">
      <c r="A435" s="40">
        <v>1</v>
      </c>
      <c r="B435" s="40" t="s">
        <v>313</v>
      </c>
      <c r="C435" s="40">
        <v>1.1000000000000001</v>
      </c>
      <c r="D435" s="80" t="str">
        <f>CONCATENATE(B435," ",C435)</f>
        <v>WE 1.1</v>
      </c>
      <c r="E435" s="51"/>
      <c r="F435" s="40"/>
      <c r="G435" s="40"/>
      <c r="H435" s="40"/>
    </row>
    <row r="436" spans="1:8" x14ac:dyDescent="0.25">
      <c r="A436" s="40">
        <v>2</v>
      </c>
      <c r="B436" s="40" t="s">
        <v>313</v>
      </c>
      <c r="C436" s="40">
        <v>2.1</v>
      </c>
      <c r="D436" s="80" t="str">
        <f>CONCATENATE(B436," ",C436)</f>
        <v>WE 2.1</v>
      </c>
      <c r="E436" s="51"/>
      <c r="F436" s="40"/>
      <c r="G436" s="40"/>
      <c r="H436" s="40"/>
    </row>
    <row r="437" spans="1:8" x14ac:dyDescent="0.25">
      <c r="A437" s="40">
        <v>2</v>
      </c>
      <c r="B437" s="40" t="s">
        <v>313</v>
      </c>
      <c r="C437" s="40">
        <v>2.2000000000000002</v>
      </c>
      <c r="D437" s="80" t="str">
        <f>CONCATENATE(B437," ",C437)</f>
        <v>WE 2.2</v>
      </c>
      <c r="E437" s="51"/>
      <c r="F437" s="40"/>
      <c r="G437" s="40"/>
      <c r="H437" s="40"/>
    </row>
    <row r="438" spans="1:8" x14ac:dyDescent="0.25">
      <c r="A438" s="40">
        <v>2</v>
      </c>
      <c r="B438" s="40" t="s">
        <v>313</v>
      </c>
      <c r="C438" s="40">
        <v>2.2999999999999998</v>
      </c>
      <c r="D438" s="80" t="str">
        <f>CONCATENATE(B438," ",C438)</f>
        <v>WE 2.3</v>
      </c>
      <c r="E438" s="51"/>
      <c r="F438" s="40"/>
      <c r="G438" s="40"/>
      <c r="H438" s="40"/>
    </row>
    <row r="439" spans="1:8" x14ac:dyDescent="0.25">
      <c r="A439" s="40">
        <v>3</v>
      </c>
      <c r="B439" s="40" t="s">
        <v>313</v>
      </c>
      <c r="C439" s="40">
        <v>3.1</v>
      </c>
      <c r="D439" s="80" t="str">
        <f>CONCATENATE(B439," ",C439)</f>
        <v>WE 3.1</v>
      </c>
      <c r="E439" s="51"/>
      <c r="F439" s="40"/>
      <c r="G439" s="40"/>
      <c r="H439" s="40"/>
    </row>
    <row r="440" spans="1:8" x14ac:dyDescent="0.25">
      <c r="A440" s="40">
        <v>3</v>
      </c>
      <c r="B440" s="40" t="s">
        <v>313</v>
      </c>
      <c r="C440" s="40">
        <v>3.2</v>
      </c>
      <c r="D440" s="80" t="str">
        <f>CONCATENATE(B440," ",C440)</f>
        <v>WE 3.2</v>
      </c>
      <c r="E440" s="51"/>
      <c r="F440" s="40"/>
      <c r="G440" s="40"/>
      <c r="H440" s="40"/>
    </row>
    <row r="441" spans="1:8" x14ac:dyDescent="0.25">
      <c r="A441" s="40">
        <v>3</v>
      </c>
      <c r="B441" s="40" t="s">
        <v>313</v>
      </c>
      <c r="C441" s="40">
        <v>3.3</v>
      </c>
      <c r="D441" s="80" t="str">
        <f>CONCATENATE(B441," ",C441)</f>
        <v>WE 3.3</v>
      </c>
      <c r="E441" s="51"/>
      <c r="F441" s="40"/>
      <c r="G441" s="40"/>
      <c r="H441" s="40"/>
    </row>
  </sheetData>
  <autoFilter ref="A2:H297" xr:uid="{A2406A30-9FBB-4197-B2BD-8D6EB72D15D3}">
    <sortState xmlns:xlrd2="http://schemas.microsoft.com/office/spreadsheetml/2017/richdata2" ref="A3:H441">
      <sortCondition ref="E2:E297"/>
    </sortState>
  </autoFilter>
  <mergeCells count="10">
    <mergeCell ref="AL1:AO2"/>
    <mergeCell ref="Y2:AC2"/>
    <mergeCell ref="AD2:AE2"/>
    <mergeCell ref="M1:S2"/>
    <mergeCell ref="U1:W2"/>
    <mergeCell ref="T6:U6"/>
    <mergeCell ref="A1:D1"/>
    <mergeCell ref="F1:H1"/>
    <mergeCell ref="Y1:AE1"/>
    <mergeCell ref="AG1:AJ2"/>
  </mergeCells>
  <conditionalFormatting sqref="E1:E1048576">
    <cfRule type="cellIs" dxfId="11" priority="1" operator="equal">
      <formula>"Adaptable"</formula>
    </cfRule>
    <cfRule type="cellIs" dxfId="10" priority="2" operator="equal">
      <formula>"Applicable"</formula>
    </cfRule>
    <cfRule type="cellIs" dxfId="9" priority="3" operator="equal">
      <formula>"Equivalent"</formula>
    </cfRule>
  </conditionalFormatting>
  <dataValidations count="1">
    <dataValidation type="list" allowBlank="1" showInputMessage="1" showErrorMessage="1" sqref="E3:E441" xr:uid="{456653C3-A69B-45B8-BA12-0747E30E1F46}">
      <formula1>#REF!</formula1>
    </dataValidation>
  </dataValidations>
  <pageMargins left="0.7" right="0.7" top="0.75" bottom="0.75" header="0.3" footer="0.3"/>
  <ignoredErrors>
    <ignoredError sqref="AD4" calculatedColumn="1"/>
  </ignoredErrors>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05CDC-2488-4C85-9098-D5933979CF4E}">
  <dimension ref="A1:AQ441"/>
  <sheetViews>
    <sheetView showGridLines="0" topLeftCell="H1" zoomScaleNormal="100" workbookViewId="0">
      <pane ySplit="2" topLeftCell="A3" activePane="bottomLeft" state="frozen"/>
      <selection activeCell="AC7" sqref="AC7"/>
      <selection pane="bottomLeft" activeCell="AC7" sqref="AC7"/>
    </sheetView>
  </sheetViews>
  <sheetFormatPr baseColWidth="10" defaultRowHeight="15" x14ac:dyDescent="0.25"/>
  <cols>
    <col min="1" max="1" width="8" style="34" customWidth="1"/>
    <col min="2" max="2" width="8.42578125" style="34" customWidth="1"/>
    <col min="3" max="4" width="10.85546875" style="34" customWidth="1"/>
    <col min="5" max="5" width="16.5703125" style="35" customWidth="1"/>
    <col min="6" max="6" width="7.42578125" style="34" customWidth="1"/>
    <col min="7" max="7" width="7.140625" style="34" customWidth="1"/>
    <col min="8" max="8" width="10.7109375" style="34" customWidth="1"/>
    <col min="9" max="9" width="4.140625" style="10" customWidth="1"/>
    <col min="10" max="10" width="14.28515625" style="10" customWidth="1"/>
    <col min="11" max="11" width="5.140625" style="10" bestFit="1" customWidth="1"/>
    <col min="12" max="12" width="7.28515625" style="10" customWidth="1"/>
    <col min="13" max="13" width="6.85546875" style="10" bestFit="1" customWidth="1"/>
    <col min="14" max="17" width="5.7109375" style="10" customWidth="1"/>
    <col min="18" max="18" width="7.140625" style="10" customWidth="1"/>
    <col min="19" max="19" width="8.5703125" style="10" customWidth="1"/>
    <col min="20" max="20" width="4.28515625" style="10" customWidth="1"/>
    <col min="21" max="21" width="12.85546875" style="10" customWidth="1"/>
    <col min="22" max="22" width="8.42578125" style="10" customWidth="1"/>
    <col min="23" max="23" width="8.28515625" style="10" bestFit="1" customWidth="1"/>
    <col min="24" max="24" width="4.28515625" style="10" customWidth="1"/>
    <col min="25" max="27" width="11.42578125" style="10"/>
    <col min="28" max="28" width="11.7109375" style="10" customWidth="1"/>
    <col min="29" max="29" width="11.42578125" style="10"/>
    <col min="30" max="30" width="13" style="10" customWidth="1"/>
    <col min="31" max="31" width="14" style="34" customWidth="1"/>
    <col min="32" max="32" width="13.85546875" style="10" customWidth="1"/>
    <col min="33" max="33" width="13.140625" style="10" customWidth="1"/>
    <col min="34" max="34" width="4.28515625" style="10" customWidth="1"/>
    <col min="35" max="35" width="8.5703125" style="10" customWidth="1"/>
    <col min="36" max="36" width="11.5703125" style="10" customWidth="1"/>
    <col min="37" max="37" width="8.42578125" style="10" customWidth="1"/>
    <col min="38" max="38" width="9.28515625" style="10" customWidth="1"/>
    <col min="39" max="39" width="4.28515625" style="10" customWidth="1"/>
    <col min="40" max="40" width="11.42578125" style="10" bestFit="1" customWidth="1"/>
    <col min="41" max="41" width="10.7109375" style="10" customWidth="1"/>
    <col min="42" max="42" width="8" style="10" customWidth="1"/>
    <col min="43" max="43" width="8.85546875" style="10" customWidth="1"/>
    <col min="44" max="16384" width="11.42578125" style="10"/>
  </cols>
  <sheetData>
    <row r="1" spans="1:43" ht="15" customHeight="1" x14ac:dyDescent="0.2">
      <c r="A1" s="161" t="s">
        <v>11</v>
      </c>
      <c r="B1" s="162"/>
      <c r="C1" s="162"/>
      <c r="D1" s="163"/>
      <c r="E1" s="83"/>
      <c r="F1" s="164" t="s">
        <v>12</v>
      </c>
      <c r="G1" s="165"/>
      <c r="H1" s="165"/>
      <c r="M1" s="166" t="s">
        <v>642</v>
      </c>
      <c r="N1" s="166"/>
      <c r="O1" s="166"/>
      <c r="P1" s="166"/>
      <c r="Q1" s="166"/>
      <c r="R1" s="166"/>
      <c r="S1" s="166"/>
      <c r="U1" s="166" t="s">
        <v>541</v>
      </c>
      <c r="V1" s="166"/>
      <c r="W1" s="166"/>
      <c r="Y1" s="154" t="s">
        <v>547</v>
      </c>
      <c r="Z1" s="155"/>
      <c r="AA1" s="155"/>
      <c r="AB1" s="155"/>
      <c r="AC1" s="155"/>
      <c r="AD1" s="155"/>
      <c r="AE1" s="155"/>
      <c r="AF1" s="155"/>
      <c r="AG1" s="156"/>
      <c r="AI1" s="167" t="s">
        <v>640</v>
      </c>
      <c r="AJ1" s="167"/>
      <c r="AK1" s="167"/>
      <c r="AL1" s="167"/>
      <c r="AN1" s="168" t="s">
        <v>639</v>
      </c>
      <c r="AO1" s="168"/>
      <c r="AP1" s="168"/>
      <c r="AQ1" s="168"/>
    </row>
    <row r="2" spans="1:43" ht="18" customHeight="1" x14ac:dyDescent="0.2">
      <c r="A2" s="54" t="s">
        <v>6</v>
      </c>
      <c r="B2" s="54" t="s">
        <v>7</v>
      </c>
      <c r="C2" s="54" t="s">
        <v>8</v>
      </c>
      <c r="D2" s="86" t="s">
        <v>545</v>
      </c>
      <c r="E2" s="56" t="s">
        <v>10</v>
      </c>
      <c r="F2" s="57" t="s">
        <v>7</v>
      </c>
      <c r="G2" s="57" t="s">
        <v>324</v>
      </c>
      <c r="H2" s="57" t="s">
        <v>411</v>
      </c>
      <c r="M2" s="166"/>
      <c r="N2" s="166"/>
      <c r="O2" s="166"/>
      <c r="P2" s="166"/>
      <c r="Q2" s="166"/>
      <c r="R2" s="166"/>
      <c r="S2" s="166"/>
      <c r="T2" s="1"/>
      <c r="U2" s="166"/>
      <c r="V2" s="166"/>
      <c r="W2" s="166"/>
      <c r="Y2" s="170" t="s">
        <v>644</v>
      </c>
      <c r="Z2" s="170"/>
      <c r="AA2" s="170"/>
      <c r="AB2" s="170"/>
      <c r="AC2" s="170"/>
      <c r="AD2" s="157" t="s">
        <v>643</v>
      </c>
      <c r="AE2" s="158"/>
      <c r="AF2" s="158"/>
      <c r="AG2" s="159"/>
      <c r="AI2" s="167"/>
      <c r="AJ2" s="167"/>
      <c r="AK2" s="167"/>
      <c r="AL2" s="167"/>
      <c r="AN2" s="169"/>
      <c r="AO2" s="169"/>
      <c r="AP2" s="169"/>
      <c r="AQ2" s="169"/>
    </row>
    <row r="3" spans="1:43" x14ac:dyDescent="0.2">
      <c r="A3" s="52">
        <v>2</v>
      </c>
      <c r="B3" s="40" t="s">
        <v>13</v>
      </c>
      <c r="C3" s="40">
        <v>2.2000000000000002</v>
      </c>
      <c r="D3" s="80" t="str">
        <f>CONCATENATE(B3," ",C3)</f>
        <v>CAR 2.2</v>
      </c>
      <c r="E3" s="51" t="s">
        <v>396</v>
      </c>
      <c r="F3" s="40" t="s">
        <v>363</v>
      </c>
      <c r="G3" s="40">
        <v>3.2</v>
      </c>
      <c r="H3" s="40"/>
      <c r="J3" s="36" t="s">
        <v>396</v>
      </c>
      <c r="K3" s="40">
        <f>COUNTIF($E$3:$E$441,J3)</f>
        <v>31</v>
      </c>
      <c r="M3" s="67" t="s">
        <v>6</v>
      </c>
      <c r="N3" s="69" t="s">
        <v>321</v>
      </c>
      <c r="O3" s="69" t="s">
        <v>337</v>
      </c>
      <c r="P3" s="69" t="s">
        <v>342</v>
      </c>
      <c r="Q3" s="69" t="s">
        <v>363</v>
      </c>
      <c r="R3" s="88" t="s">
        <v>539</v>
      </c>
      <c r="S3" s="88" t="s">
        <v>543</v>
      </c>
      <c r="T3" s="1"/>
      <c r="U3" s="73" t="s">
        <v>544</v>
      </c>
      <c r="V3" s="69" t="s">
        <v>542</v>
      </c>
      <c r="W3" s="69" t="s">
        <v>543</v>
      </c>
      <c r="Y3" s="93" t="s">
        <v>6</v>
      </c>
      <c r="Z3" s="85" t="s">
        <v>548</v>
      </c>
      <c r="AA3" s="85" t="s">
        <v>7</v>
      </c>
      <c r="AB3" s="85" t="s">
        <v>8</v>
      </c>
      <c r="AC3" s="84" t="s">
        <v>545</v>
      </c>
      <c r="AD3" s="87" t="s">
        <v>546</v>
      </c>
      <c r="AE3" s="104" t="s">
        <v>396</v>
      </c>
      <c r="AF3" s="104" t="s">
        <v>394</v>
      </c>
      <c r="AG3" s="112" t="s">
        <v>651</v>
      </c>
      <c r="AI3" s="97" t="s">
        <v>7</v>
      </c>
      <c r="AJ3" s="85" t="s">
        <v>546</v>
      </c>
      <c r="AK3" s="85" t="s">
        <v>539</v>
      </c>
      <c r="AL3" s="94" t="s">
        <v>543</v>
      </c>
      <c r="AN3" s="102" t="s">
        <v>548</v>
      </c>
      <c r="AO3" s="85" t="s">
        <v>546</v>
      </c>
      <c r="AP3" s="85" t="s">
        <v>539</v>
      </c>
      <c r="AQ3" s="94" t="s">
        <v>543</v>
      </c>
    </row>
    <row r="4" spans="1:43" x14ac:dyDescent="0.2">
      <c r="A4" s="40">
        <v>2</v>
      </c>
      <c r="B4" s="40" t="s">
        <v>25</v>
      </c>
      <c r="C4" s="40">
        <v>2.5</v>
      </c>
      <c r="D4" s="80" t="str">
        <f>CONCATENATE(B4," ",C4)</f>
        <v>CM 2.5</v>
      </c>
      <c r="E4" s="51" t="s">
        <v>396</v>
      </c>
      <c r="F4" s="40" t="s">
        <v>337</v>
      </c>
      <c r="G4" s="40">
        <v>3.1</v>
      </c>
      <c r="H4" s="40"/>
      <c r="J4" s="36" t="s">
        <v>394</v>
      </c>
      <c r="K4" s="40">
        <f t="shared" ref="K4:K5" si="0">COUNTIF($E$3:$E$441,J4)</f>
        <v>210</v>
      </c>
      <c r="M4" s="68">
        <v>1</v>
      </c>
      <c r="N4" s="66">
        <f>COUNTIFS('NIST 800-218'!$J$3:$J$15,$M4,'NIST 800-218'!$G$3:$G$15,"YES")</f>
        <v>2</v>
      </c>
      <c r="O4" s="66">
        <f>COUNTIFS('NIST 800-218'!$J$16:$J$19,$M4,'NIST 800-218'!$G$16:$G$19,"YES")</f>
        <v>0</v>
      </c>
      <c r="P4" s="66">
        <f>COUNTIFS('NIST 800-218'!$J$20:$J$40,$M4,'NIST 800-218'!$G$20:$G$40,"YES")</f>
        <v>0</v>
      </c>
      <c r="Q4" s="66">
        <f>COUNTIFS('NIST 800-218'!$J$41:$J$49,$M4,'NIST 800-218'!$G$41:$G$49,"YES")</f>
        <v>2</v>
      </c>
      <c r="R4" s="88">
        <f>SUM(N4:Q4)</f>
        <v>4</v>
      </c>
      <c r="S4" s="122">
        <f>R4/R$10</f>
        <v>9.5238095238095233E-2</v>
      </c>
      <c r="T4" s="1"/>
      <c r="U4" s="121" t="s">
        <v>394</v>
      </c>
      <c r="V4" s="66">
        <f>COUNTIF('NIST 800-218'!$G$3:$G$49,"YES")</f>
        <v>27</v>
      </c>
      <c r="W4" s="72">
        <f>V4/42</f>
        <v>0.6428571428571429</v>
      </c>
      <c r="Y4" s="90">
        <v>1</v>
      </c>
      <c r="Z4" s="59" t="s">
        <v>549</v>
      </c>
      <c r="AA4" s="39" t="s">
        <v>13</v>
      </c>
      <c r="AB4" s="39">
        <v>1.1000000000000001</v>
      </c>
      <c r="AC4" s="80" t="str">
        <f t="shared" ref="AC4:AC67" si="1">CONCATENATE(AA4," ",AB4)</f>
        <v>CAR 1.1</v>
      </c>
      <c r="AD4" s="66" t="str">
        <f t="shared" ref="AD4:AD67" si="2">IF(AG4&gt;0, "YES", "NO")</f>
        <v>YES</v>
      </c>
      <c r="AE4" s="40">
        <f t="shared" ref="AE4:AE67" si="3">COUNTIFS($D$3:$D$441,$AC4,$E$3:$E$441,$J$3)</f>
        <v>0</v>
      </c>
      <c r="AF4" s="40">
        <f t="shared" ref="AF4:AF67" si="4">COUNTIFS($D$3:$D$441,$AC4,$E$3:$E$441,$J$4)</f>
        <v>2</v>
      </c>
      <c r="AG4" s="117">
        <f t="shared" ref="AG4:AG67" si="5">AE4+AF4</f>
        <v>2</v>
      </c>
      <c r="AI4" s="95" t="s">
        <v>13</v>
      </c>
      <c r="AJ4" s="81">
        <f t="shared" ref="AJ4:AJ34" si="6">COUNTIFS($AA$4:$AA$279,AI4,$AD$4:$AD$279,"YES")</f>
        <v>5</v>
      </c>
      <c r="AK4" s="66">
        <v>11</v>
      </c>
      <c r="AL4" s="96">
        <f t="shared" ref="AL4:AL34" si="7">AJ4/AK4</f>
        <v>0.45454545454545453</v>
      </c>
      <c r="AN4" s="103" t="s">
        <v>549</v>
      </c>
      <c r="AO4" s="81">
        <f t="shared" ref="AO4:AO12" si="8">COUNTIFS($Z$4:$Z$279,AN4,$AD$4:$AD$279,"YES")</f>
        <v>69</v>
      </c>
      <c r="AP4" s="66">
        <f t="shared" ref="AP4:AP12" si="9">COUNTIF(Z$4:Z$279,AN4)</f>
        <v>165</v>
      </c>
      <c r="AQ4" s="96">
        <f>AO4/AP4</f>
        <v>0.41818181818181815</v>
      </c>
    </row>
    <row r="5" spans="1:43" x14ac:dyDescent="0.2">
      <c r="A5" s="40">
        <v>1</v>
      </c>
      <c r="B5" s="40" t="s">
        <v>73</v>
      </c>
      <c r="C5" s="40">
        <v>1.1000000000000001</v>
      </c>
      <c r="D5" s="80" t="str">
        <f>CONCATENATE(B5," ",C5)</f>
        <v>ESEC 1.1</v>
      </c>
      <c r="E5" s="51" t="s">
        <v>396</v>
      </c>
      <c r="F5" s="40" t="s">
        <v>321</v>
      </c>
      <c r="G5" s="40">
        <v>1.1000000000000001</v>
      </c>
      <c r="H5" s="40"/>
      <c r="J5" s="36" t="s">
        <v>412</v>
      </c>
      <c r="K5" s="40">
        <f t="shared" si="0"/>
        <v>0</v>
      </c>
      <c r="M5" s="68">
        <v>2</v>
      </c>
      <c r="N5" s="66">
        <f>COUNTIFS('NIST 800-218'!$J$3:$J$15,$M5,'NIST 800-218'!$G$3:$G$15,"YES")</f>
        <v>1</v>
      </c>
      <c r="O5" s="66">
        <f>COUNTIFS('NIST 800-218'!$J$16:$J$19,$M5,'NIST 800-218'!$G$16:$G$19,"YES")</f>
        <v>2</v>
      </c>
      <c r="P5" s="66">
        <f>COUNTIFS('NIST 800-218'!$J$20:$J$40,$M5,'NIST 800-218'!$G$20:$G$40,"YES")</f>
        <v>3</v>
      </c>
      <c r="Q5" s="66">
        <f>COUNTIFS('NIST 800-218'!$J$41:$J$49,$M5,'NIST 800-218'!$G$41:$G$49,"YES")</f>
        <v>5</v>
      </c>
      <c r="R5" s="88">
        <f t="shared" ref="R5:R8" si="10">SUM(N5:Q5)</f>
        <v>11</v>
      </c>
      <c r="S5" s="122">
        <f t="shared" ref="S5:S8" si="11">R5/R$10</f>
        <v>0.26190476190476192</v>
      </c>
      <c r="T5" s="1"/>
      <c r="U5" s="74" t="s">
        <v>539</v>
      </c>
      <c r="V5" s="71">
        <f>V4</f>
        <v>27</v>
      </c>
      <c r="W5" s="75">
        <f>W4</f>
        <v>0.6428571428571429</v>
      </c>
      <c r="Y5" s="90">
        <v>2</v>
      </c>
      <c r="Z5" s="59" t="s">
        <v>549</v>
      </c>
      <c r="AA5" s="39" t="s">
        <v>13</v>
      </c>
      <c r="AB5" s="39">
        <v>2.1</v>
      </c>
      <c r="AC5" s="80" t="str">
        <f t="shared" si="1"/>
        <v>CAR 2.1</v>
      </c>
      <c r="AD5" s="66" t="str">
        <f t="shared" si="2"/>
        <v>NO</v>
      </c>
      <c r="AE5" s="40">
        <f t="shared" si="3"/>
        <v>0</v>
      </c>
      <c r="AF5" s="40">
        <f t="shared" si="4"/>
        <v>0</v>
      </c>
      <c r="AG5" s="117">
        <f t="shared" si="5"/>
        <v>0</v>
      </c>
      <c r="AI5" s="95" t="s">
        <v>25</v>
      </c>
      <c r="AJ5" s="81">
        <f t="shared" si="6"/>
        <v>6</v>
      </c>
      <c r="AK5" s="66">
        <v>7</v>
      </c>
      <c r="AL5" s="96">
        <f t="shared" si="7"/>
        <v>0.8571428571428571</v>
      </c>
      <c r="AN5" s="17" t="s">
        <v>550</v>
      </c>
      <c r="AO5" s="81">
        <f t="shared" si="8"/>
        <v>7</v>
      </c>
      <c r="AP5" s="66">
        <f t="shared" si="9"/>
        <v>26</v>
      </c>
      <c r="AQ5" s="96">
        <f t="shared" ref="AQ5:AQ12" si="12">AO5/AP5</f>
        <v>0.26923076923076922</v>
      </c>
    </row>
    <row r="6" spans="1:43" x14ac:dyDescent="0.2">
      <c r="A6" s="40">
        <v>1</v>
      </c>
      <c r="B6" s="40" t="s">
        <v>73</v>
      </c>
      <c r="C6" s="40">
        <v>1.1000000000000001</v>
      </c>
      <c r="D6" s="80" t="str">
        <f>CONCATENATE(B6," ",C6)</f>
        <v>ESEC 1.1</v>
      </c>
      <c r="E6" s="51" t="s">
        <v>396</v>
      </c>
      <c r="F6" s="40" t="s">
        <v>321</v>
      </c>
      <c r="G6" s="40">
        <v>1.2</v>
      </c>
      <c r="H6" s="40"/>
      <c r="M6" s="68">
        <v>3</v>
      </c>
      <c r="N6" s="66">
        <f>COUNTIFS('NIST 800-218'!$J$3:$J$15,$M6,'NIST 800-218'!$G$3:$G$15,"YES")</f>
        <v>1</v>
      </c>
      <c r="O6" s="66">
        <f>COUNTIFS('NIST 800-218'!$J$16:$J$19,$M6,'NIST 800-218'!$G$16:$G$19,"YES")</f>
        <v>0</v>
      </c>
      <c r="P6" s="66">
        <f>COUNTIFS('NIST 800-218'!$J$20:$J$40,$M6,'NIST 800-218'!$G$20:$G$40,"YES")</f>
        <v>9</v>
      </c>
      <c r="Q6" s="66">
        <f>COUNTIFS('NIST 800-218'!$J$41:$J$49,$M6,'NIST 800-218'!$G$41:$G$49,"YES")</f>
        <v>2</v>
      </c>
      <c r="R6" s="88">
        <f t="shared" si="10"/>
        <v>12</v>
      </c>
      <c r="S6" s="122">
        <f t="shared" si="11"/>
        <v>0.2857142857142857</v>
      </c>
      <c r="T6" s="1"/>
      <c r="U6" s="1"/>
      <c r="V6" s="11"/>
      <c r="W6" s="11"/>
      <c r="Y6" s="90">
        <v>2</v>
      </c>
      <c r="Z6" s="59" t="s">
        <v>549</v>
      </c>
      <c r="AA6" s="39" t="s">
        <v>13</v>
      </c>
      <c r="AB6" s="39">
        <v>2.2000000000000002</v>
      </c>
      <c r="AC6" s="80" t="str">
        <f t="shared" si="1"/>
        <v>CAR 2.2</v>
      </c>
      <c r="AD6" s="66" t="str">
        <f t="shared" si="2"/>
        <v>YES</v>
      </c>
      <c r="AE6" s="40">
        <f t="shared" si="3"/>
        <v>1</v>
      </c>
      <c r="AF6" s="40">
        <f t="shared" si="4"/>
        <v>0</v>
      </c>
      <c r="AG6" s="117">
        <f t="shared" si="5"/>
        <v>1</v>
      </c>
      <c r="AI6" s="95" t="s">
        <v>33</v>
      </c>
      <c r="AJ6" s="81">
        <f t="shared" si="6"/>
        <v>1</v>
      </c>
      <c r="AK6" s="66">
        <v>7</v>
      </c>
      <c r="AL6" s="96">
        <f t="shared" si="7"/>
        <v>0.14285714285714285</v>
      </c>
      <c r="AN6" s="17" t="s">
        <v>551</v>
      </c>
      <c r="AO6" s="81">
        <f t="shared" si="8"/>
        <v>4</v>
      </c>
      <c r="AP6" s="66">
        <f t="shared" si="9"/>
        <v>13</v>
      </c>
      <c r="AQ6" s="96">
        <f t="shared" si="12"/>
        <v>0.30769230769230771</v>
      </c>
    </row>
    <row r="7" spans="1:43" x14ac:dyDescent="0.2">
      <c r="A7" s="40">
        <v>2</v>
      </c>
      <c r="B7" s="40" t="s">
        <v>73</v>
      </c>
      <c r="C7" s="40">
        <v>2.2999999999999998</v>
      </c>
      <c r="D7" s="80" t="str">
        <f>CONCATENATE(B7," ",C7)</f>
        <v>ESEC 2.3</v>
      </c>
      <c r="E7" s="51" t="s">
        <v>396</v>
      </c>
      <c r="F7" s="40" t="s">
        <v>321</v>
      </c>
      <c r="G7" s="40">
        <v>1.1000000000000001</v>
      </c>
      <c r="H7" s="40"/>
      <c r="M7" s="68">
        <v>4</v>
      </c>
      <c r="N7" s="66">
        <f>COUNTIFS('NIST 800-218'!$J$3:$J$15,$M7,'NIST 800-218'!$G$3:$G$15,"YES")</f>
        <v>0</v>
      </c>
      <c r="O7" s="66">
        <f>COUNTIFS('NIST 800-218'!$J$16:$J$19,$M7,'NIST 800-218'!$G$16:$G$19,"YES")</f>
        <v>0</v>
      </c>
      <c r="P7" s="66">
        <f>COUNTIFS('NIST 800-218'!$J$20:$J$40,$M7,'NIST 800-218'!$G$20:$G$40,"YES")</f>
        <v>0</v>
      </c>
      <c r="Q7" s="66">
        <f>COUNTIFS('NIST 800-218'!$J$41:$J$49,$M7,'NIST 800-218'!$G$41:$G$49,"YES")</f>
        <v>0</v>
      </c>
      <c r="R7" s="88">
        <f t="shared" si="10"/>
        <v>0</v>
      </c>
      <c r="S7" s="122">
        <f t="shared" si="11"/>
        <v>0</v>
      </c>
      <c r="T7" s="1"/>
      <c r="U7" s="1"/>
      <c r="V7" s="11"/>
      <c r="W7" s="11"/>
      <c r="Y7" s="90">
        <v>3</v>
      </c>
      <c r="Z7" s="59" t="s">
        <v>549</v>
      </c>
      <c r="AA7" s="39" t="s">
        <v>13</v>
      </c>
      <c r="AB7" s="39">
        <v>3.1</v>
      </c>
      <c r="AC7" s="80" t="str">
        <f t="shared" si="1"/>
        <v>CAR 3.1</v>
      </c>
      <c r="AD7" s="66" t="str">
        <f t="shared" si="2"/>
        <v>YES</v>
      </c>
      <c r="AE7" s="40">
        <f t="shared" si="3"/>
        <v>0</v>
      </c>
      <c r="AF7" s="40">
        <f t="shared" si="4"/>
        <v>1</v>
      </c>
      <c r="AG7" s="117">
        <f t="shared" si="5"/>
        <v>1</v>
      </c>
      <c r="AI7" s="95" t="s">
        <v>55</v>
      </c>
      <c r="AJ7" s="81">
        <f t="shared" si="6"/>
        <v>2</v>
      </c>
      <c r="AK7" s="66">
        <v>8</v>
      </c>
      <c r="AL7" s="96">
        <f t="shared" si="7"/>
        <v>0.25</v>
      </c>
      <c r="AN7" s="17" t="s">
        <v>552</v>
      </c>
      <c r="AO7" s="81">
        <f t="shared" si="8"/>
        <v>0</v>
      </c>
      <c r="AP7" s="66">
        <f t="shared" si="9"/>
        <v>8</v>
      </c>
      <c r="AQ7" s="96">
        <f t="shared" si="12"/>
        <v>0</v>
      </c>
    </row>
    <row r="8" spans="1:43" x14ac:dyDescent="0.2">
      <c r="A8" s="40">
        <v>3</v>
      </c>
      <c r="B8" s="40" t="s">
        <v>73</v>
      </c>
      <c r="C8" s="40">
        <v>2.4</v>
      </c>
      <c r="D8" s="80" t="str">
        <f>CONCATENATE(B8," ",C8)</f>
        <v>ESEC 2.4</v>
      </c>
      <c r="E8" s="51" t="s">
        <v>396</v>
      </c>
      <c r="F8" s="40" t="s">
        <v>321</v>
      </c>
      <c r="G8" s="40">
        <v>1.2</v>
      </c>
      <c r="H8" s="40"/>
      <c r="M8" s="68">
        <v>5</v>
      </c>
      <c r="N8" s="66">
        <f>COUNTIFS('NIST 800-218'!$J$3:$J$15,$M8,'NIST 800-218'!$G$3:$G$15,"YES")</f>
        <v>0</v>
      </c>
      <c r="O8" s="66">
        <f>COUNTIFS('NIST 800-218'!$J$16:$J$19,$M8,'NIST 800-218'!$G$16:$G$19,"YES")</f>
        <v>0</v>
      </c>
      <c r="P8" s="66">
        <f>COUNTIFS('NIST 800-218'!$J$20:$J$40,$M8,'NIST 800-218'!$G$20:$G$40,"YES")</f>
        <v>0</v>
      </c>
      <c r="Q8" s="66">
        <f>COUNTIFS('NIST 800-218'!$J$41:$J$49,$M8,'NIST 800-218'!$G$41:$G$49,"YES")</f>
        <v>0</v>
      </c>
      <c r="R8" s="88">
        <f t="shared" si="10"/>
        <v>0</v>
      </c>
      <c r="S8" s="122">
        <f t="shared" si="11"/>
        <v>0</v>
      </c>
      <c r="T8" s="1"/>
      <c r="U8" s="1"/>
      <c r="V8" s="11"/>
      <c r="W8" s="11"/>
      <c r="Y8" s="90">
        <v>3</v>
      </c>
      <c r="Z8" s="59" t="s">
        <v>549</v>
      </c>
      <c r="AA8" s="39" t="s">
        <v>13</v>
      </c>
      <c r="AB8" s="39">
        <v>3.2</v>
      </c>
      <c r="AC8" s="80" t="str">
        <f t="shared" si="1"/>
        <v>CAR 3.2</v>
      </c>
      <c r="AD8" s="66" t="str">
        <f t="shared" si="2"/>
        <v>NO</v>
      </c>
      <c r="AE8" s="40">
        <f t="shared" si="3"/>
        <v>0</v>
      </c>
      <c r="AF8" s="40">
        <f t="shared" si="4"/>
        <v>0</v>
      </c>
      <c r="AG8" s="117">
        <f t="shared" si="5"/>
        <v>0</v>
      </c>
      <c r="AI8" s="95" t="s">
        <v>40</v>
      </c>
      <c r="AJ8" s="81">
        <f t="shared" si="6"/>
        <v>4</v>
      </c>
      <c r="AK8" s="66">
        <v>6</v>
      </c>
      <c r="AL8" s="96">
        <f t="shared" si="7"/>
        <v>0.66666666666666663</v>
      </c>
      <c r="AN8" s="17" t="s">
        <v>553</v>
      </c>
      <c r="AO8" s="81">
        <f t="shared" si="8"/>
        <v>18</v>
      </c>
      <c r="AP8" s="66">
        <f t="shared" si="9"/>
        <v>19</v>
      </c>
      <c r="AQ8" s="96">
        <f t="shared" si="12"/>
        <v>0.94736842105263153</v>
      </c>
    </row>
    <row r="9" spans="1:43" x14ac:dyDescent="0.2">
      <c r="A9" s="40">
        <v>3</v>
      </c>
      <c r="B9" s="40" t="s">
        <v>73</v>
      </c>
      <c r="C9" s="40">
        <v>3.2</v>
      </c>
      <c r="D9" s="80" t="str">
        <f>CONCATENATE(B9," ",C9)</f>
        <v>ESEC 3.2</v>
      </c>
      <c r="E9" s="51" t="s">
        <v>396</v>
      </c>
      <c r="F9" s="40" t="s">
        <v>321</v>
      </c>
      <c r="G9" s="40">
        <v>1.1000000000000001</v>
      </c>
      <c r="H9" s="40"/>
      <c r="M9" s="71" t="s">
        <v>638</v>
      </c>
      <c r="N9" s="71">
        <f>SUM(N4:N8)</f>
        <v>4</v>
      </c>
      <c r="O9" s="71">
        <f>SUM(O4:O8)</f>
        <v>2</v>
      </c>
      <c r="P9" s="71">
        <f>SUM(P4:P8)</f>
        <v>12</v>
      </c>
      <c r="Q9" s="71">
        <f>SUM(Q4:Q8)</f>
        <v>9</v>
      </c>
      <c r="R9" s="71">
        <f>SUM(N9:Q9)</f>
        <v>27</v>
      </c>
      <c r="S9" s="71"/>
      <c r="T9" s="1"/>
      <c r="U9" s="1"/>
      <c r="V9" s="11"/>
      <c r="W9" s="11"/>
      <c r="Y9" s="90">
        <v>3</v>
      </c>
      <c r="Z9" s="59" t="s">
        <v>549</v>
      </c>
      <c r="AA9" s="39" t="s">
        <v>13</v>
      </c>
      <c r="AB9" s="39">
        <v>3.3</v>
      </c>
      <c r="AC9" s="80" t="str">
        <f t="shared" si="1"/>
        <v>CAR 3.3</v>
      </c>
      <c r="AD9" s="66" t="str">
        <f t="shared" si="2"/>
        <v>NO</v>
      </c>
      <c r="AE9" s="40">
        <f t="shared" si="3"/>
        <v>0</v>
      </c>
      <c r="AF9" s="40">
        <f t="shared" si="4"/>
        <v>0</v>
      </c>
      <c r="AG9" s="117">
        <f t="shared" si="5"/>
        <v>0</v>
      </c>
      <c r="AI9" s="95" t="s">
        <v>47</v>
      </c>
      <c r="AJ9" s="81">
        <f t="shared" si="6"/>
        <v>0</v>
      </c>
      <c r="AK9" s="66">
        <v>7</v>
      </c>
      <c r="AL9" s="96">
        <f t="shared" si="7"/>
        <v>0</v>
      </c>
      <c r="AN9" s="17" t="s">
        <v>554</v>
      </c>
      <c r="AO9" s="81">
        <f t="shared" si="8"/>
        <v>0</v>
      </c>
      <c r="AP9" s="66">
        <f t="shared" si="9"/>
        <v>6</v>
      </c>
      <c r="AQ9" s="96">
        <f t="shared" si="12"/>
        <v>0</v>
      </c>
    </row>
    <row r="10" spans="1:43" x14ac:dyDescent="0.2">
      <c r="A10" s="40">
        <v>3</v>
      </c>
      <c r="B10" s="40" t="s">
        <v>73</v>
      </c>
      <c r="C10" s="40">
        <v>3.2</v>
      </c>
      <c r="D10" s="80" t="str">
        <f>CONCATENATE(B10," ",C10)</f>
        <v>ESEC 3.2</v>
      </c>
      <c r="E10" s="51" t="s">
        <v>396</v>
      </c>
      <c r="F10" s="40" t="s">
        <v>321</v>
      </c>
      <c r="G10" s="40">
        <v>1.2</v>
      </c>
      <c r="H10" s="40"/>
      <c r="M10" s="89" t="s">
        <v>539</v>
      </c>
      <c r="N10" s="89">
        <v>13</v>
      </c>
      <c r="O10" s="89">
        <v>4</v>
      </c>
      <c r="P10" s="89">
        <v>16</v>
      </c>
      <c r="Q10" s="89">
        <v>9</v>
      </c>
      <c r="R10" s="89">
        <f>SUM(N10:Q10)</f>
        <v>42</v>
      </c>
      <c r="S10" s="89"/>
      <c r="T10" s="1"/>
      <c r="Y10" s="90">
        <v>3</v>
      </c>
      <c r="Z10" s="59" t="s">
        <v>549</v>
      </c>
      <c r="AA10" s="39" t="s">
        <v>13</v>
      </c>
      <c r="AB10" s="39">
        <v>3.4</v>
      </c>
      <c r="AC10" s="80" t="str">
        <f t="shared" si="1"/>
        <v>CAR 3.4</v>
      </c>
      <c r="AD10" s="66" t="str">
        <f t="shared" si="2"/>
        <v>YES</v>
      </c>
      <c r="AE10" s="40">
        <f t="shared" si="3"/>
        <v>0</v>
      </c>
      <c r="AF10" s="40">
        <f t="shared" si="4"/>
        <v>1</v>
      </c>
      <c r="AG10" s="117">
        <f t="shared" si="5"/>
        <v>1</v>
      </c>
      <c r="AI10" s="95" t="s">
        <v>64</v>
      </c>
      <c r="AJ10" s="81">
        <f t="shared" si="6"/>
        <v>0</v>
      </c>
      <c r="AK10" s="66">
        <v>8</v>
      </c>
      <c r="AL10" s="96">
        <f t="shared" si="7"/>
        <v>0</v>
      </c>
      <c r="AN10" s="17" t="s">
        <v>555</v>
      </c>
      <c r="AO10" s="81">
        <f t="shared" si="8"/>
        <v>13</v>
      </c>
      <c r="AP10" s="66">
        <f t="shared" si="9"/>
        <v>20</v>
      </c>
      <c r="AQ10" s="96">
        <f t="shared" si="12"/>
        <v>0.65</v>
      </c>
    </row>
    <row r="11" spans="1:43" x14ac:dyDescent="0.2">
      <c r="A11" s="40">
        <v>2</v>
      </c>
      <c r="B11" s="40" t="s">
        <v>114</v>
      </c>
      <c r="C11" s="40">
        <v>2.1</v>
      </c>
      <c r="D11" s="80" t="str">
        <f>CONCATENATE(B11," ",C11)</f>
        <v>IRP 2.1</v>
      </c>
      <c r="E11" s="51" t="s">
        <v>396</v>
      </c>
      <c r="F11" s="40" t="s">
        <v>363</v>
      </c>
      <c r="G11" s="40">
        <v>1.3</v>
      </c>
      <c r="H11" s="40"/>
      <c r="M11" s="70" t="s">
        <v>540</v>
      </c>
      <c r="N11" s="70">
        <f>N10-N9</f>
        <v>9</v>
      </c>
      <c r="O11" s="70">
        <f>O10-O9</f>
        <v>2</v>
      </c>
      <c r="P11" s="70">
        <f>P10-P9</f>
        <v>4</v>
      </c>
      <c r="Q11" s="70">
        <f>Q10-Q9</f>
        <v>0</v>
      </c>
      <c r="R11" s="70">
        <f>SUM(N11:Q11)</f>
        <v>15</v>
      </c>
      <c r="S11" s="70"/>
      <c r="Y11" s="90">
        <v>3</v>
      </c>
      <c r="Z11" s="59" t="s">
        <v>549</v>
      </c>
      <c r="AA11" s="39" t="s">
        <v>13</v>
      </c>
      <c r="AB11" s="39">
        <v>3.5</v>
      </c>
      <c r="AC11" s="80" t="str">
        <f t="shared" si="1"/>
        <v>CAR 3.5</v>
      </c>
      <c r="AD11" s="66" t="str">
        <f t="shared" si="2"/>
        <v>NO</v>
      </c>
      <c r="AE11" s="40">
        <f t="shared" si="3"/>
        <v>0</v>
      </c>
      <c r="AF11" s="40">
        <f t="shared" si="4"/>
        <v>0</v>
      </c>
      <c r="AG11" s="117">
        <f t="shared" si="5"/>
        <v>0</v>
      </c>
      <c r="AI11" s="95" t="s">
        <v>73</v>
      </c>
      <c r="AJ11" s="81">
        <f t="shared" si="6"/>
        <v>9</v>
      </c>
      <c r="AK11" s="66">
        <v>9</v>
      </c>
      <c r="AL11" s="96">
        <f t="shared" si="7"/>
        <v>1</v>
      </c>
      <c r="AN11" s="17" t="s">
        <v>556</v>
      </c>
      <c r="AO11" s="81">
        <f t="shared" si="8"/>
        <v>5</v>
      </c>
      <c r="AP11" s="66">
        <f t="shared" si="9"/>
        <v>12</v>
      </c>
      <c r="AQ11" s="96">
        <f t="shared" si="12"/>
        <v>0.41666666666666669</v>
      </c>
    </row>
    <row r="12" spans="1:43" x14ac:dyDescent="0.2">
      <c r="A12" s="40">
        <v>3</v>
      </c>
      <c r="B12" s="40" t="s">
        <v>114</v>
      </c>
      <c r="C12" s="40">
        <v>3.1</v>
      </c>
      <c r="D12" s="80" t="str">
        <f>CONCATENATE(B12," ",C12)</f>
        <v>IRP 3.1</v>
      </c>
      <c r="E12" s="51" t="s">
        <v>396</v>
      </c>
      <c r="F12" s="40" t="s">
        <v>363</v>
      </c>
      <c r="G12" s="40">
        <v>1.3</v>
      </c>
      <c r="H12" s="40"/>
      <c r="Y12" s="90">
        <v>4</v>
      </c>
      <c r="Z12" s="59" t="s">
        <v>549</v>
      </c>
      <c r="AA12" s="39" t="s">
        <v>13</v>
      </c>
      <c r="AB12" s="39">
        <v>4.0999999999999996</v>
      </c>
      <c r="AC12" s="80" t="str">
        <f t="shared" si="1"/>
        <v>CAR 4.1</v>
      </c>
      <c r="AD12" s="66" t="str">
        <f t="shared" si="2"/>
        <v>YES</v>
      </c>
      <c r="AE12" s="40">
        <f t="shared" si="3"/>
        <v>0</v>
      </c>
      <c r="AF12" s="40">
        <f t="shared" si="4"/>
        <v>2</v>
      </c>
      <c r="AG12" s="117">
        <f t="shared" si="5"/>
        <v>2</v>
      </c>
      <c r="AI12" s="95" t="s">
        <v>90</v>
      </c>
      <c r="AJ12" s="81">
        <f t="shared" si="6"/>
        <v>0</v>
      </c>
      <c r="AK12" s="66">
        <v>6</v>
      </c>
      <c r="AL12" s="96">
        <f t="shared" si="7"/>
        <v>0</v>
      </c>
      <c r="AN12" s="17" t="s">
        <v>557</v>
      </c>
      <c r="AO12" s="81">
        <f t="shared" si="8"/>
        <v>0</v>
      </c>
      <c r="AP12" s="66">
        <f t="shared" si="9"/>
        <v>7</v>
      </c>
      <c r="AQ12" s="96">
        <f t="shared" si="12"/>
        <v>0</v>
      </c>
    </row>
    <row r="13" spans="1:43" ht="15" customHeight="1" x14ac:dyDescent="0.2">
      <c r="A13" s="40">
        <v>3</v>
      </c>
      <c r="B13" s="40" t="s">
        <v>114</v>
      </c>
      <c r="C13" s="40">
        <v>3.2</v>
      </c>
      <c r="D13" s="80" t="str">
        <f>CONCATENATE(B13," ",C13)</f>
        <v>IRP 3.2</v>
      </c>
      <c r="E13" s="51" t="s">
        <v>396</v>
      </c>
      <c r="F13" s="40" t="s">
        <v>363</v>
      </c>
      <c r="G13" s="40">
        <v>3.2</v>
      </c>
      <c r="H13" s="40"/>
      <c r="Y13" s="90">
        <v>4</v>
      </c>
      <c r="Z13" s="59" t="s">
        <v>549</v>
      </c>
      <c r="AA13" s="39" t="s">
        <v>13</v>
      </c>
      <c r="AB13" s="39">
        <v>4.2</v>
      </c>
      <c r="AC13" s="80" t="str">
        <f t="shared" si="1"/>
        <v>CAR 4.2</v>
      </c>
      <c r="AD13" s="66" t="str">
        <f t="shared" si="2"/>
        <v>NO</v>
      </c>
      <c r="AE13" s="40">
        <f t="shared" si="3"/>
        <v>0</v>
      </c>
      <c r="AF13" s="40">
        <f t="shared" si="4"/>
        <v>0</v>
      </c>
      <c r="AG13" s="117">
        <f t="shared" si="5"/>
        <v>0</v>
      </c>
      <c r="AI13" s="95" t="s">
        <v>83</v>
      </c>
      <c r="AJ13" s="81">
        <f t="shared" si="6"/>
        <v>0</v>
      </c>
      <c r="AK13" s="66">
        <v>6</v>
      </c>
      <c r="AL13" s="96">
        <f t="shared" si="7"/>
        <v>0</v>
      </c>
    </row>
    <row r="14" spans="1:43" x14ac:dyDescent="0.2">
      <c r="A14" s="40">
        <v>1</v>
      </c>
      <c r="B14" s="40" t="s">
        <v>144</v>
      </c>
      <c r="C14" s="40">
        <v>1.1000000000000001</v>
      </c>
      <c r="D14" s="80" t="str">
        <f>CONCATENATE(B14," ",C14)</f>
        <v>MST 1.1</v>
      </c>
      <c r="E14" s="51" t="s">
        <v>396</v>
      </c>
      <c r="F14" s="40" t="s">
        <v>363</v>
      </c>
      <c r="G14" s="40">
        <v>1.1000000000000001</v>
      </c>
      <c r="H14" s="40"/>
      <c r="Y14" s="90">
        <v>5</v>
      </c>
      <c r="Z14" s="59" t="s">
        <v>549</v>
      </c>
      <c r="AA14" s="39" t="s">
        <v>13</v>
      </c>
      <c r="AB14" s="39">
        <v>5.0999999999999996</v>
      </c>
      <c r="AC14" s="80" t="str">
        <f t="shared" si="1"/>
        <v>CAR 5.1</v>
      </c>
      <c r="AD14" s="66" t="str">
        <f t="shared" si="2"/>
        <v>NO</v>
      </c>
      <c r="AE14" s="40">
        <f t="shared" si="3"/>
        <v>0</v>
      </c>
      <c r="AF14" s="40">
        <f t="shared" si="4"/>
        <v>0</v>
      </c>
      <c r="AG14" s="117">
        <f t="shared" si="5"/>
        <v>0</v>
      </c>
      <c r="AI14" s="95" t="s">
        <v>97</v>
      </c>
      <c r="AJ14" s="81">
        <f t="shared" si="6"/>
        <v>5</v>
      </c>
      <c r="AK14" s="66">
        <v>8</v>
      </c>
      <c r="AL14" s="96">
        <f t="shared" si="7"/>
        <v>0.625</v>
      </c>
    </row>
    <row r="15" spans="1:43" x14ac:dyDescent="0.2">
      <c r="A15" s="40">
        <v>1</v>
      </c>
      <c r="B15" s="40" t="s">
        <v>144</v>
      </c>
      <c r="C15" s="40">
        <v>1.2</v>
      </c>
      <c r="D15" s="80" t="str">
        <f>CONCATENATE(B15," ",C15)</f>
        <v>MST 1.2</v>
      </c>
      <c r="E15" s="51" t="s">
        <v>396</v>
      </c>
      <c r="F15" s="40" t="s">
        <v>363</v>
      </c>
      <c r="G15" s="40">
        <v>2.2000000000000002</v>
      </c>
      <c r="H15" s="40"/>
      <c r="Y15" s="91">
        <v>1</v>
      </c>
      <c r="Z15" s="59" t="s">
        <v>549</v>
      </c>
      <c r="AA15" s="39" t="s">
        <v>25</v>
      </c>
      <c r="AB15" s="39">
        <v>1.1000000000000001</v>
      </c>
      <c r="AC15" s="80" t="str">
        <f t="shared" si="1"/>
        <v>CM 1.1</v>
      </c>
      <c r="AD15" s="66" t="str">
        <f t="shared" si="2"/>
        <v>NO</v>
      </c>
      <c r="AE15" s="40">
        <f t="shared" si="3"/>
        <v>0</v>
      </c>
      <c r="AF15" s="40">
        <f t="shared" si="4"/>
        <v>0</v>
      </c>
      <c r="AG15" s="117">
        <f t="shared" si="5"/>
        <v>0</v>
      </c>
      <c r="AI15" s="95" t="s">
        <v>106</v>
      </c>
      <c r="AJ15" s="81">
        <f t="shared" si="6"/>
        <v>2</v>
      </c>
      <c r="AK15" s="66">
        <v>7</v>
      </c>
      <c r="AL15" s="96">
        <f t="shared" si="7"/>
        <v>0.2857142857142857</v>
      </c>
    </row>
    <row r="16" spans="1:43" x14ac:dyDescent="0.2">
      <c r="A16" s="39">
        <v>2</v>
      </c>
      <c r="B16" s="39" t="s">
        <v>144</v>
      </c>
      <c r="C16" s="39">
        <v>2.2000000000000002</v>
      </c>
      <c r="D16" s="80" t="str">
        <f>CONCATENATE(B16," ",C16)</f>
        <v>MST 2.2</v>
      </c>
      <c r="E16" s="51" t="s">
        <v>396</v>
      </c>
      <c r="F16" s="40" t="s">
        <v>363</v>
      </c>
      <c r="G16" s="40">
        <v>1.2</v>
      </c>
      <c r="H16" s="40"/>
      <c r="Y16" s="91">
        <v>2</v>
      </c>
      <c r="Z16" s="59" t="s">
        <v>549</v>
      </c>
      <c r="AA16" s="39" t="s">
        <v>25</v>
      </c>
      <c r="AB16" s="39">
        <v>2.1</v>
      </c>
      <c r="AC16" s="80" t="str">
        <f t="shared" si="1"/>
        <v>CM 2.1</v>
      </c>
      <c r="AD16" s="66" t="str">
        <f t="shared" si="2"/>
        <v>YES</v>
      </c>
      <c r="AE16" s="40">
        <f t="shared" si="3"/>
        <v>0</v>
      </c>
      <c r="AF16" s="40">
        <f t="shared" si="4"/>
        <v>1</v>
      </c>
      <c r="AG16" s="117">
        <f t="shared" si="5"/>
        <v>1</v>
      </c>
      <c r="AI16" s="95" t="s">
        <v>114</v>
      </c>
      <c r="AJ16" s="81">
        <f t="shared" si="6"/>
        <v>4</v>
      </c>
      <c r="AK16" s="66">
        <v>6</v>
      </c>
      <c r="AL16" s="96">
        <f t="shared" si="7"/>
        <v>0.66666666666666663</v>
      </c>
    </row>
    <row r="17" spans="1:38" x14ac:dyDescent="0.2">
      <c r="A17" s="40">
        <v>2</v>
      </c>
      <c r="B17" s="40" t="s">
        <v>176</v>
      </c>
      <c r="C17" s="40">
        <v>2.2999999999999998</v>
      </c>
      <c r="D17" s="80" t="str">
        <f>CONCATENATE(B17," ",C17)</f>
        <v>PR 2.3</v>
      </c>
      <c r="E17" s="51" t="s">
        <v>396</v>
      </c>
      <c r="F17" s="40" t="s">
        <v>342</v>
      </c>
      <c r="G17" s="40">
        <v>7.2</v>
      </c>
      <c r="H17" s="40"/>
      <c r="Y17" s="91">
        <v>2</v>
      </c>
      <c r="Z17" s="59" t="s">
        <v>549</v>
      </c>
      <c r="AA17" s="39" t="s">
        <v>25</v>
      </c>
      <c r="AB17" s="39">
        <v>2.2000000000000002</v>
      </c>
      <c r="AC17" s="80" t="str">
        <f t="shared" si="1"/>
        <v>CM 2.2</v>
      </c>
      <c r="AD17" s="66" t="str">
        <f t="shared" si="2"/>
        <v>YES</v>
      </c>
      <c r="AE17" s="40">
        <f t="shared" si="3"/>
        <v>0</v>
      </c>
      <c r="AF17" s="40">
        <f t="shared" si="4"/>
        <v>4</v>
      </c>
      <c r="AG17" s="117">
        <f t="shared" si="5"/>
        <v>4</v>
      </c>
      <c r="AI17" s="95" t="s">
        <v>155</v>
      </c>
      <c r="AJ17" s="81">
        <f t="shared" si="6"/>
        <v>2</v>
      </c>
      <c r="AK17" s="66">
        <v>10</v>
      </c>
      <c r="AL17" s="96">
        <f t="shared" si="7"/>
        <v>0.2</v>
      </c>
    </row>
    <row r="18" spans="1:38" x14ac:dyDescent="0.2">
      <c r="A18" s="40">
        <v>2</v>
      </c>
      <c r="B18" s="40" t="s">
        <v>176</v>
      </c>
      <c r="C18" s="40">
        <v>2.2999999999999998</v>
      </c>
      <c r="D18" s="80" t="str">
        <f>CONCATENATE(B18," ",C18)</f>
        <v>PR 2.3</v>
      </c>
      <c r="E18" s="51" t="s">
        <v>396</v>
      </c>
      <c r="F18" s="40" t="s">
        <v>342</v>
      </c>
      <c r="G18" s="40">
        <v>8.1999999999999993</v>
      </c>
      <c r="H18" s="40"/>
      <c r="M18" s="16"/>
      <c r="Y18" s="91">
        <v>2</v>
      </c>
      <c r="Z18" s="59" t="s">
        <v>549</v>
      </c>
      <c r="AA18" s="39" t="s">
        <v>25</v>
      </c>
      <c r="AB18" s="39">
        <v>2.2999999999999998</v>
      </c>
      <c r="AC18" s="80" t="str">
        <f t="shared" si="1"/>
        <v>CM 2.3</v>
      </c>
      <c r="AD18" s="66" t="str">
        <f t="shared" si="2"/>
        <v>YES</v>
      </c>
      <c r="AE18" s="40">
        <f t="shared" si="3"/>
        <v>0</v>
      </c>
      <c r="AF18" s="40">
        <f t="shared" si="4"/>
        <v>2</v>
      </c>
      <c r="AG18" s="117">
        <f t="shared" si="5"/>
        <v>2</v>
      </c>
      <c r="AI18" s="95" t="s">
        <v>121</v>
      </c>
      <c r="AJ18" s="81">
        <f t="shared" si="6"/>
        <v>2</v>
      </c>
      <c r="AK18" s="66">
        <v>22</v>
      </c>
      <c r="AL18" s="96">
        <f t="shared" si="7"/>
        <v>9.0909090909090912E-2</v>
      </c>
    </row>
    <row r="19" spans="1:38" x14ac:dyDescent="0.2">
      <c r="A19" s="40">
        <v>2</v>
      </c>
      <c r="B19" s="40" t="s">
        <v>176</v>
      </c>
      <c r="C19" s="40">
        <v>2.2999999999999998</v>
      </c>
      <c r="D19" s="80" t="str">
        <f>CONCATENATE(B19," ",C19)</f>
        <v>PR 2.3</v>
      </c>
      <c r="E19" s="51" t="s">
        <v>396</v>
      </c>
      <c r="F19" s="40" t="s">
        <v>363</v>
      </c>
      <c r="G19" s="40">
        <v>1.2</v>
      </c>
      <c r="H19" s="40"/>
      <c r="Y19" s="91">
        <v>2</v>
      </c>
      <c r="Z19" s="59" t="s">
        <v>549</v>
      </c>
      <c r="AA19" s="39" t="s">
        <v>25</v>
      </c>
      <c r="AB19" s="39">
        <v>2.4</v>
      </c>
      <c r="AC19" s="80" t="str">
        <f t="shared" si="1"/>
        <v>CM 2.4</v>
      </c>
      <c r="AD19" s="66" t="str">
        <f t="shared" si="2"/>
        <v>YES</v>
      </c>
      <c r="AE19" s="40">
        <f t="shared" si="3"/>
        <v>0</v>
      </c>
      <c r="AF19" s="40">
        <f t="shared" si="4"/>
        <v>5</v>
      </c>
      <c r="AG19" s="117">
        <f t="shared" si="5"/>
        <v>5</v>
      </c>
      <c r="AI19" s="95" t="s">
        <v>144</v>
      </c>
      <c r="AJ19" s="81">
        <f t="shared" si="6"/>
        <v>9</v>
      </c>
      <c r="AK19" s="66">
        <v>10</v>
      </c>
      <c r="AL19" s="96">
        <f t="shared" si="7"/>
        <v>0.9</v>
      </c>
    </row>
    <row r="20" spans="1:38" x14ac:dyDescent="0.2">
      <c r="A20" s="40">
        <v>2</v>
      </c>
      <c r="B20" s="40" t="s">
        <v>279</v>
      </c>
      <c r="C20" s="40">
        <v>2.1</v>
      </c>
      <c r="D20" s="80" t="str">
        <f>CONCATENATE(B20," ",C20)</f>
        <v>SAM 2.1</v>
      </c>
      <c r="E20" s="51" t="s">
        <v>396</v>
      </c>
      <c r="F20" s="40" t="s">
        <v>321</v>
      </c>
      <c r="G20" s="40">
        <v>1.3</v>
      </c>
      <c r="H20" s="40"/>
      <c r="Y20" s="91">
        <v>2</v>
      </c>
      <c r="Z20" s="59" t="s">
        <v>549</v>
      </c>
      <c r="AA20" s="39" t="s">
        <v>25</v>
      </c>
      <c r="AB20" s="39">
        <v>2.5</v>
      </c>
      <c r="AC20" s="80" t="str">
        <f t="shared" si="1"/>
        <v>CM 2.5</v>
      </c>
      <c r="AD20" s="66" t="str">
        <f t="shared" si="2"/>
        <v>YES</v>
      </c>
      <c r="AE20" s="40">
        <f t="shared" si="3"/>
        <v>1</v>
      </c>
      <c r="AF20" s="40">
        <f t="shared" si="4"/>
        <v>4</v>
      </c>
      <c r="AG20" s="117">
        <f t="shared" si="5"/>
        <v>5</v>
      </c>
      <c r="AI20" s="95" t="s">
        <v>166</v>
      </c>
      <c r="AJ20" s="81">
        <f t="shared" si="6"/>
        <v>8</v>
      </c>
      <c r="AK20" s="66">
        <v>9</v>
      </c>
      <c r="AL20" s="96">
        <f t="shared" si="7"/>
        <v>0.88888888888888884</v>
      </c>
    </row>
    <row r="21" spans="1:38" x14ac:dyDescent="0.2">
      <c r="A21" s="40">
        <v>2</v>
      </c>
      <c r="B21" s="40" t="s">
        <v>279</v>
      </c>
      <c r="C21" s="40">
        <v>2.2000000000000002</v>
      </c>
      <c r="D21" s="80" t="str">
        <f>CONCATENATE(B21," ",C21)</f>
        <v>SAM 2.2</v>
      </c>
      <c r="E21" s="51" t="s">
        <v>396</v>
      </c>
      <c r="F21" s="40" t="s">
        <v>321</v>
      </c>
      <c r="G21" s="40">
        <v>1.3</v>
      </c>
      <c r="H21" s="40"/>
      <c r="Y21" s="91">
        <v>2</v>
      </c>
      <c r="Z21" s="59" t="s">
        <v>549</v>
      </c>
      <c r="AA21" s="39" t="s">
        <v>25</v>
      </c>
      <c r="AB21" s="39">
        <v>2.6</v>
      </c>
      <c r="AC21" s="80" t="str">
        <f t="shared" si="1"/>
        <v>CM 2.6</v>
      </c>
      <c r="AD21" s="66" t="str">
        <f t="shared" si="2"/>
        <v>YES</v>
      </c>
      <c r="AE21" s="40">
        <f t="shared" si="3"/>
        <v>0</v>
      </c>
      <c r="AF21" s="40">
        <f t="shared" si="4"/>
        <v>2</v>
      </c>
      <c r="AG21" s="117">
        <f t="shared" si="5"/>
        <v>2</v>
      </c>
      <c r="AI21" s="95" t="s">
        <v>199</v>
      </c>
      <c r="AJ21" s="81">
        <f t="shared" si="6"/>
        <v>2</v>
      </c>
      <c r="AK21" s="66">
        <v>10</v>
      </c>
      <c r="AL21" s="96">
        <f t="shared" si="7"/>
        <v>0.2</v>
      </c>
    </row>
    <row r="22" spans="1:38" x14ac:dyDescent="0.2">
      <c r="A22" s="40">
        <v>3</v>
      </c>
      <c r="B22" s="40" t="s">
        <v>292</v>
      </c>
      <c r="C22" s="40">
        <v>3.3</v>
      </c>
      <c r="D22" s="80" t="str">
        <f>CONCATENATE(B22," ",C22)</f>
        <v>TS 3.3</v>
      </c>
      <c r="E22" s="51" t="s">
        <v>396</v>
      </c>
      <c r="F22" s="40" t="s">
        <v>342</v>
      </c>
      <c r="G22" s="40">
        <v>4.0999999999999996</v>
      </c>
      <c r="H22" s="40"/>
      <c r="Y22" s="91">
        <v>1</v>
      </c>
      <c r="Z22" s="39" t="s">
        <v>550</v>
      </c>
      <c r="AA22" s="39" t="s">
        <v>33</v>
      </c>
      <c r="AB22" s="39">
        <v>1.1000000000000001</v>
      </c>
      <c r="AC22" s="80" t="str">
        <f t="shared" si="1"/>
        <v>CONT 1.1</v>
      </c>
      <c r="AD22" s="66" t="str">
        <f t="shared" si="2"/>
        <v>NO</v>
      </c>
      <c r="AE22" s="40">
        <f t="shared" si="3"/>
        <v>0</v>
      </c>
      <c r="AF22" s="40">
        <f t="shared" si="4"/>
        <v>0</v>
      </c>
      <c r="AG22" s="117">
        <f t="shared" si="5"/>
        <v>0</v>
      </c>
      <c r="AI22" s="95" t="s">
        <v>210</v>
      </c>
      <c r="AJ22" s="81">
        <f t="shared" si="6"/>
        <v>5</v>
      </c>
      <c r="AK22" s="66">
        <v>12</v>
      </c>
      <c r="AL22" s="96">
        <f t="shared" si="7"/>
        <v>0.41666666666666669</v>
      </c>
    </row>
    <row r="23" spans="1:38" x14ac:dyDescent="0.2">
      <c r="A23" s="40">
        <v>3</v>
      </c>
      <c r="B23" s="40" t="s">
        <v>292</v>
      </c>
      <c r="C23" s="40">
        <v>3.3</v>
      </c>
      <c r="D23" s="80" t="str">
        <f>CONCATENATE(B23," ",C23)</f>
        <v>TS 3.3</v>
      </c>
      <c r="E23" s="51" t="s">
        <v>396</v>
      </c>
      <c r="F23" s="40" t="s">
        <v>342</v>
      </c>
      <c r="G23" s="40">
        <v>4.4000000000000004</v>
      </c>
      <c r="H23" s="40"/>
      <c r="Y23" s="91">
        <v>2</v>
      </c>
      <c r="Z23" s="39" t="s">
        <v>550</v>
      </c>
      <c r="AA23" s="39" t="s">
        <v>33</v>
      </c>
      <c r="AB23" s="39">
        <v>2.1</v>
      </c>
      <c r="AC23" s="80" t="str">
        <f t="shared" si="1"/>
        <v>CONT 2.1</v>
      </c>
      <c r="AD23" s="66" t="str">
        <f t="shared" si="2"/>
        <v>NO</v>
      </c>
      <c r="AE23" s="40">
        <f t="shared" si="3"/>
        <v>0</v>
      </c>
      <c r="AF23" s="40">
        <f t="shared" si="4"/>
        <v>0</v>
      </c>
      <c r="AG23" s="117">
        <f t="shared" si="5"/>
        <v>0</v>
      </c>
      <c r="AI23" s="95" t="s">
        <v>230</v>
      </c>
      <c r="AJ23" s="81">
        <f t="shared" si="6"/>
        <v>3</v>
      </c>
      <c r="AK23" s="66">
        <v>10</v>
      </c>
      <c r="AL23" s="96">
        <f t="shared" si="7"/>
        <v>0.3</v>
      </c>
    </row>
    <row r="24" spans="1:38" x14ac:dyDescent="0.2">
      <c r="A24" s="40">
        <v>3</v>
      </c>
      <c r="B24" s="40" t="s">
        <v>292</v>
      </c>
      <c r="C24" s="40">
        <v>3.4</v>
      </c>
      <c r="D24" s="80" t="str">
        <f>CONCATENATE(B24," ",C24)</f>
        <v>TS 3.4</v>
      </c>
      <c r="E24" s="51" t="s">
        <v>396</v>
      </c>
      <c r="F24" s="40" t="s">
        <v>342</v>
      </c>
      <c r="G24" s="40">
        <v>4.0999999999999996</v>
      </c>
      <c r="H24" s="40"/>
      <c r="Y24" s="91">
        <v>2</v>
      </c>
      <c r="Z24" s="39" t="s">
        <v>550</v>
      </c>
      <c r="AA24" s="39" t="s">
        <v>33</v>
      </c>
      <c r="AB24" s="39">
        <v>2.2000000000000002</v>
      </c>
      <c r="AC24" s="80" t="str">
        <f t="shared" si="1"/>
        <v>CONT 2.2</v>
      </c>
      <c r="AD24" s="66" t="str">
        <f t="shared" si="2"/>
        <v>NO</v>
      </c>
      <c r="AE24" s="40">
        <f t="shared" si="3"/>
        <v>0</v>
      </c>
      <c r="AF24" s="40">
        <f t="shared" si="4"/>
        <v>0</v>
      </c>
      <c r="AG24" s="117">
        <f t="shared" si="5"/>
        <v>0</v>
      </c>
      <c r="AI24" s="95" t="s">
        <v>183</v>
      </c>
      <c r="AJ24" s="81">
        <f t="shared" si="6"/>
        <v>3</v>
      </c>
      <c r="AK24" s="66">
        <v>15</v>
      </c>
      <c r="AL24" s="96">
        <f t="shared" si="7"/>
        <v>0.2</v>
      </c>
    </row>
    <row r="25" spans="1:38" x14ac:dyDescent="0.2">
      <c r="A25" s="40">
        <v>2</v>
      </c>
      <c r="B25" s="39" t="s">
        <v>305</v>
      </c>
      <c r="C25" s="39">
        <v>2.1</v>
      </c>
      <c r="D25" s="80" t="str">
        <f>CONCATENATE(B25," ",C25)</f>
        <v>VV 2.1</v>
      </c>
      <c r="E25" s="51" t="s">
        <v>396</v>
      </c>
      <c r="F25" s="40" t="s">
        <v>342</v>
      </c>
      <c r="G25" s="40">
        <v>8.1</v>
      </c>
      <c r="H25" s="40"/>
      <c r="Y25" s="91">
        <v>2</v>
      </c>
      <c r="Z25" s="39" t="s">
        <v>550</v>
      </c>
      <c r="AA25" s="39" t="s">
        <v>33</v>
      </c>
      <c r="AB25" s="39">
        <v>2.2999999999999998</v>
      </c>
      <c r="AC25" s="80" t="str">
        <f t="shared" si="1"/>
        <v>CONT 2.3</v>
      </c>
      <c r="AD25" s="66" t="str">
        <f t="shared" si="2"/>
        <v>YES</v>
      </c>
      <c r="AE25" s="40">
        <f t="shared" si="3"/>
        <v>0</v>
      </c>
      <c r="AF25" s="40">
        <f t="shared" si="4"/>
        <v>1</v>
      </c>
      <c r="AG25" s="117">
        <f t="shared" si="5"/>
        <v>1</v>
      </c>
      <c r="AI25" s="95" t="s">
        <v>223</v>
      </c>
      <c r="AJ25" s="81">
        <f t="shared" si="6"/>
        <v>3</v>
      </c>
      <c r="AK25" s="66">
        <v>6</v>
      </c>
      <c r="AL25" s="96">
        <f t="shared" si="7"/>
        <v>0.5</v>
      </c>
    </row>
    <row r="26" spans="1:38" x14ac:dyDescent="0.2">
      <c r="A26" s="40">
        <v>2</v>
      </c>
      <c r="B26" s="40" t="s">
        <v>305</v>
      </c>
      <c r="C26" s="40">
        <v>2.1</v>
      </c>
      <c r="D26" s="80" t="str">
        <f>CONCATENATE(B26," ",C26)</f>
        <v>VV 2.1</v>
      </c>
      <c r="E26" s="51" t="s">
        <v>396</v>
      </c>
      <c r="F26" s="40" t="s">
        <v>363</v>
      </c>
      <c r="G26" s="40">
        <v>1.2</v>
      </c>
      <c r="H26" s="40"/>
      <c r="Y26" s="91">
        <v>3</v>
      </c>
      <c r="Z26" s="39" t="s">
        <v>550</v>
      </c>
      <c r="AA26" s="39" t="s">
        <v>33</v>
      </c>
      <c r="AB26" s="39">
        <v>3.1</v>
      </c>
      <c r="AC26" s="80" t="str">
        <f t="shared" si="1"/>
        <v>CONT 3.1</v>
      </c>
      <c r="AD26" s="66" t="str">
        <f t="shared" si="2"/>
        <v>NO</v>
      </c>
      <c r="AE26" s="40">
        <f t="shared" si="3"/>
        <v>0</v>
      </c>
      <c r="AF26" s="40">
        <f t="shared" si="4"/>
        <v>0</v>
      </c>
      <c r="AG26" s="117">
        <f t="shared" si="5"/>
        <v>0</v>
      </c>
      <c r="AI26" s="95" t="s">
        <v>176</v>
      </c>
      <c r="AJ26" s="81">
        <f t="shared" si="6"/>
        <v>5</v>
      </c>
      <c r="AK26" s="66">
        <v>6</v>
      </c>
      <c r="AL26" s="96">
        <f t="shared" si="7"/>
        <v>0.83333333333333337</v>
      </c>
    </row>
    <row r="27" spans="1:38" ht="18" customHeight="1" x14ac:dyDescent="0.2">
      <c r="A27" s="40">
        <v>2</v>
      </c>
      <c r="B27" s="40" t="s">
        <v>305</v>
      </c>
      <c r="C27" s="40">
        <v>2.2000000000000002</v>
      </c>
      <c r="D27" s="80" t="str">
        <f>CONCATENATE(B27," ",C27)</f>
        <v>VV 2.2</v>
      </c>
      <c r="E27" s="51" t="s">
        <v>396</v>
      </c>
      <c r="F27" s="40" t="s">
        <v>342</v>
      </c>
      <c r="G27" s="40">
        <v>7.1</v>
      </c>
      <c r="H27" s="40"/>
      <c r="Y27" s="91">
        <v>3</v>
      </c>
      <c r="Z27" s="39" t="s">
        <v>550</v>
      </c>
      <c r="AA27" s="39" t="s">
        <v>33</v>
      </c>
      <c r="AB27" s="39">
        <v>3.2</v>
      </c>
      <c r="AC27" s="80" t="str">
        <f t="shared" si="1"/>
        <v>CONT 3.2</v>
      </c>
      <c r="AD27" s="66" t="str">
        <f t="shared" si="2"/>
        <v>NO</v>
      </c>
      <c r="AE27" s="40">
        <f t="shared" si="3"/>
        <v>0</v>
      </c>
      <c r="AF27" s="40">
        <f t="shared" si="4"/>
        <v>0</v>
      </c>
      <c r="AG27" s="117">
        <f t="shared" si="5"/>
        <v>0</v>
      </c>
      <c r="AI27" s="95" t="s">
        <v>241</v>
      </c>
      <c r="AJ27" s="81">
        <f t="shared" si="6"/>
        <v>5</v>
      </c>
      <c r="AK27" s="66">
        <v>13</v>
      </c>
      <c r="AL27" s="96">
        <f t="shared" si="7"/>
        <v>0.38461538461538464</v>
      </c>
    </row>
    <row r="28" spans="1:38" x14ac:dyDescent="0.2">
      <c r="A28" s="40">
        <v>2</v>
      </c>
      <c r="B28" s="40" t="s">
        <v>305</v>
      </c>
      <c r="C28" s="40">
        <v>2.2000000000000002</v>
      </c>
      <c r="D28" s="80" t="str">
        <f>CONCATENATE(B28," ",C28)</f>
        <v>VV 2.2</v>
      </c>
      <c r="E28" s="51" t="s">
        <v>396</v>
      </c>
      <c r="F28" s="40" t="s">
        <v>363</v>
      </c>
      <c r="G28" s="40">
        <v>1.2</v>
      </c>
      <c r="H28" s="40"/>
      <c r="Y28" s="91">
        <v>3</v>
      </c>
      <c r="Z28" s="39" t="s">
        <v>550</v>
      </c>
      <c r="AA28" s="39" t="s">
        <v>33</v>
      </c>
      <c r="AB28" s="39">
        <v>3.3</v>
      </c>
      <c r="AC28" s="80" t="str">
        <f t="shared" si="1"/>
        <v>CONT 3.3</v>
      </c>
      <c r="AD28" s="66" t="str">
        <f t="shared" si="2"/>
        <v>NO</v>
      </c>
      <c r="AE28" s="40">
        <f t="shared" si="3"/>
        <v>0</v>
      </c>
      <c r="AF28" s="40">
        <f t="shared" si="4"/>
        <v>0</v>
      </c>
      <c r="AG28" s="117">
        <f t="shared" si="5"/>
        <v>0</v>
      </c>
      <c r="AI28" s="95" t="s">
        <v>255</v>
      </c>
      <c r="AJ28" s="81">
        <f t="shared" si="6"/>
        <v>7</v>
      </c>
      <c r="AK28" s="66">
        <v>8</v>
      </c>
      <c r="AL28" s="96">
        <f t="shared" si="7"/>
        <v>0.875</v>
      </c>
    </row>
    <row r="29" spans="1:38" x14ac:dyDescent="0.2">
      <c r="A29" s="40">
        <v>2</v>
      </c>
      <c r="B29" s="40" t="s">
        <v>305</v>
      </c>
      <c r="C29" s="40">
        <v>2.2999999999999998</v>
      </c>
      <c r="D29" s="80" t="str">
        <f>CONCATENATE(B29," ",C29)</f>
        <v>VV 2.3</v>
      </c>
      <c r="E29" s="51" t="s">
        <v>396</v>
      </c>
      <c r="F29" s="40" t="s">
        <v>342</v>
      </c>
      <c r="G29" s="40">
        <v>7.1</v>
      </c>
      <c r="H29" s="40"/>
      <c r="Y29" s="91">
        <v>1</v>
      </c>
      <c r="Z29" s="39" t="s">
        <v>549</v>
      </c>
      <c r="AA29" s="39" t="s">
        <v>55</v>
      </c>
      <c r="AB29" s="39">
        <v>1.1000000000000001</v>
      </c>
      <c r="AC29" s="80" t="str">
        <f t="shared" si="1"/>
        <v>DAR 1.1</v>
      </c>
      <c r="AD29" s="66" t="str">
        <f t="shared" si="2"/>
        <v>NO</v>
      </c>
      <c r="AE29" s="40">
        <f t="shared" si="3"/>
        <v>0</v>
      </c>
      <c r="AF29" s="40">
        <f t="shared" si="4"/>
        <v>0</v>
      </c>
      <c r="AG29" s="117">
        <f t="shared" si="5"/>
        <v>0</v>
      </c>
      <c r="AI29" s="95" t="s">
        <v>279</v>
      </c>
      <c r="AJ29" s="81">
        <f t="shared" si="6"/>
        <v>5</v>
      </c>
      <c r="AK29" s="66">
        <v>12</v>
      </c>
      <c r="AL29" s="96">
        <f t="shared" si="7"/>
        <v>0.41666666666666669</v>
      </c>
    </row>
    <row r="30" spans="1:38" x14ac:dyDescent="0.2">
      <c r="A30" s="40">
        <v>2</v>
      </c>
      <c r="B30" s="40" t="s">
        <v>305</v>
      </c>
      <c r="C30" s="40">
        <v>2.2999999999999998</v>
      </c>
      <c r="D30" s="80" t="str">
        <f>CONCATENATE(B30," ",C30)</f>
        <v>VV 2.3</v>
      </c>
      <c r="E30" s="51" t="s">
        <v>396</v>
      </c>
      <c r="F30" s="40" t="s">
        <v>363</v>
      </c>
      <c r="G30" s="40">
        <v>1.2</v>
      </c>
      <c r="H30" s="40"/>
      <c r="Y30" s="91">
        <v>1</v>
      </c>
      <c r="Z30" s="39" t="s">
        <v>549</v>
      </c>
      <c r="AA30" s="39" t="s">
        <v>55</v>
      </c>
      <c r="AB30" s="39">
        <v>1.2</v>
      </c>
      <c r="AC30" s="80" t="str">
        <f t="shared" si="1"/>
        <v>DAR 1.2</v>
      </c>
      <c r="AD30" s="66" t="str">
        <f t="shared" si="2"/>
        <v>YES</v>
      </c>
      <c r="AE30" s="40">
        <f t="shared" si="3"/>
        <v>0</v>
      </c>
      <c r="AF30" s="40">
        <f t="shared" si="4"/>
        <v>1</v>
      </c>
      <c r="AG30" s="117">
        <f t="shared" si="5"/>
        <v>1</v>
      </c>
      <c r="AI30" s="95" t="s">
        <v>264</v>
      </c>
      <c r="AJ30" s="81">
        <f t="shared" si="6"/>
        <v>1</v>
      </c>
      <c r="AK30" s="66">
        <v>8</v>
      </c>
      <c r="AL30" s="96">
        <f t="shared" si="7"/>
        <v>0.125</v>
      </c>
    </row>
    <row r="31" spans="1:38" x14ac:dyDescent="0.2">
      <c r="A31" s="40">
        <v>3</v>
      </c>
      <c r="B31" s="40" t="s">
        <v>305</v>
      </c>
      <c r="C31" s="40">
        <v>3.1</v>
      </c>
      <c r="D31" s="80" t="str">
        <f>CONCATENATE(B31," ",C31)</f>
        <v>VV 3.1</v>
      </c>
      <c r="E31" s="51" t="s">
        <v>396</v>
      </c>
      <c r="F31" s="40" t="s">
        <v>342</v>
      </c>
      <c r="G31" s="40">
        <v>7.1</v>
      </c>
      <c r="H31" s="40"/>
      <c r="Y31" s="91">
        <v>2</v>
      </c>
      <c r="Z31" s="39" t="s">
        <v>549</v>
      </c>
      <c r="AA31" s="39" t="s">
        <v>55</v>
      </c>
      <c r="AB31" s="39">
        <v>2.1</v>
      </c>
      <c r="AC31" s="80" t="str">
        <f t="shared" si="1"/>
        <v>DAR 2.1</v>
      </c>
      <c r="AD31" s="66" t="str">
        <f t="shared" si="2"/>
        <v>NO</v>
      </c>
      <c r="AE31" s="40">
        <f t="shared" si="3"/>
        <v>0</v>
      </c>
      <c r="AF31" s="40">
        <f t="shared" si="4"/>
        <v>0</v>
      </c>
      <c r="AG31" s="117">
        <f t="shared" si="5"/>
        <v>0</v>
      </c>
      <c r="AI31" s="95" t="s">
        <v>273</v>
      </c>
      <c r="AJ31" s="81">
        <f t="shared" si="6"/>
        <v>1</v>
      </c>
      <c r="AK31" s="66">
        <v>5</v>
      </c>
      <c r="AL31" s="96">
        <f t="shared" si="7"/>
        <v>0.2</v>
      </c>
    </row>
    <row r="32" spans="1:38" x14ac:dyDescent="0.2">
      <c r="A32" s="40">
        <v>3</v>
      </c>
      <c r="B32" s="40" t="s">
        <v>305</v>
      </c>
      <c r="C32" s="40">
        <v>3.1</v>
      </c>
      <c r="D32" s="80" t="str">
        <f>CONCATENATE(B32," ",C32)</f>
        <v>VV 3.1</v>
      </c>
      <c r="E32" s="51" t="s">
        <v>396</v>
      </c>
      <c r="F32" s="40" t="s">
        <v>342</v>
      </c>
      <c r="G32" s="40">
        <v>8.1</v>
      </c>
      <c r="H32" s="40"/>
      <c r="Y32" s="91">
        <v>2</v>
      </c>
      <c r="Z32" s="39" t="s">
        <v>549</v>
      </c>
      <c r="AA32" s="39" t="s">
        <v>55</v>
      </c>
      <c r="AB32" s="39">
        <v>2.2000000000000002</v>
      </c>
      <c r="AC32" s="80" t="str">
        <f t="shared" si="1"/>
        <v>DAR 2.2</v>
      </c>
      <c r="AD32" s="66" t="str">
        <f t="shared" si="2"/>
        <v>NO</v>
      </c>
      <c r="AE32" s="40">
        <f t="shared" si="3"/>
        <v>0</v>
      </c>
      <c r="AF32" s="40">
        <f t="shared" si="4"/>
        <v>0</v>
      </c>
      <c r="AG32" s="117">
        <f t="shared" si="5"/>
        <v>0</v>
      </c>
      <c r="AI32" s="95" t="s">
        <v>292</v>
      </c>
      <c r="AJ32" s="81">
        <f t="shared" si="6"/>
        <v>10</v>
      </c>
      <c r="AK32" s="66">
        <v>10</v>
      </c>
      <c r="AL32" s="96">
        <f t="shared" si="7"/>
        <v>1</v>
      </c>
    </row>
    <row r="33" spans="1:40" x14ac:dyDescent="0.2">
      <c r="A33" s="40">
        <v>3</v>
      </c>
      <c r="B33" s="40" t="s">
        <v>305</v>
      </c>
      <c r="C33" s="40">
        <v>3.1</v>
      </c>
      <c r="D33" s="80" t="str">
        <f>CONCATENATE(B33," ",C33)</f>
        <v>VV 3.1</v>
      </c>
      <c r="E33" s="51" t="s">
        <v>396</v>
      </c>
      <c r="F33" s="40" t="s">
        <v>363</v>
      </c>
      <c r="G33" s="40">
        <v>1.2</v>
      </c>
      <c r="H33" s="40"/>
      <c r="Y33" s="91">
        <v>2</v>
      </c>
      <c r="Z33" s="39" t="s">
        <v>549</v>
      </c>
      <c r="AA33" s="39" t="s">
        <v>55</v>
      </c>
      <c r="AB33" s="39">
        <v>2.2999999999999998</v>
      </c>
      <c r="AC33" s="80" t="str">
        <f t="shared" si="1"/>
        <v>DAR 2.3</v>
      </c>
      <c r="AD33" s="66" t="str">
        <f t="shared" si="2"/>
        <v>NO</v>
      </c>
      <c r="AE33" s="40">
        <f t="shared" si="3"/>
        <v>0</v>
      </c>
      <c r="AF33" s="40">
        <f t="shared" si="4"/>
        <v>0</v>
      </c>
      <c r="AG33" s="117">
        <f t="shared" si="5"/>
        <v>0</v>
      </c>
      <c r="AI33" s="95" t="s">
        <v>305</v>
      </c>
      <c r="AJ33" s="81">
        <f t="shared" si="6"/>
        <v>7</v>
      </c>
      <c r="AK33" s="66">
        <v>7</v>
      </c>
      <c r="AL33" s="96">
        <f t="shared" si="7"/>
        <v>1</v>
      </c>
    </row>
    <row r="34" spans="1:40" x14ac:dyDescent="0.2">
      <c r="A34" s="59">
        <v>1</v>
      </c>
      <c r="B34" s="39" t="s">
        <v>13</v>
      </c>
      <c r="C34" s="39">
        <v>1.1000000000000001</v>
      </c>
      <c r="D34" s="80" t="str">
        <f>CONCATENATE(B34," ",C34)</f>
        <v>CAR 1.1</v>
      </c>
      <c r="E34" s="51" t="s">
        <v>394</v>
      </c>
      <c r="F34" s="40" t="s">
        <v>342</v>
      </c>
      <c r="G34" s="40">
        <v>7.2</v>
      </c>
      <c r="H34" s="40">
        <v>7</v>
      </c>
      <c r="Y34" s="91">
        <v>2</v>
      </c>
      <c r="Z34" s="39" t="s">
        <v>549</v>
      </c>
      <c r="AA34" s="39" t="s">
        <v>55</v>
      </c>
      <c r="AB34" s="39">
        <v>2.4</v>
      </c>
      <c r="AC34" s="80" t="str">
        <f t="shared" si="1"/>
        <v>DAR 2.4</v>
      </c>
      <c r="AD34" s="66" t="str">
        <f t="shared" si="2"/>
        <v>NO</v>
      </c>
      <c r="AE34" s="40">
        <f t="shared" si="3"/>
        <v>0</v>
      </c>
      <c r="AF34" s="40">
        <f t="shared" si="4"/>
        <v>0</v>
      </c>
      <c r="AG34" s="117">
        <f t="shared" si="5"/>
        <v>0</v>
      </c>
      <c r="AI34" s="98" t="s">
        <v>313</v>
      </c>
      <c r="AJ34" s="99">
        <f t="shared" si="6"/>
        <v>0</v>
      </c>
      <c r="AK34" s="100">
        <v>7</v>
      </c>
      <c r="AL34" s="101">
        <f t="shared" si="7"/>
        <v>0</v>
      </c>
    </row>
    <row r="35" spans="1:40" ht="15.75" x14ac:dyDescent="0.25">
      <c r="A35" s="52">
        <v>1</v>
      </c>
      <c r="B35" s="40" t="s">
        <v>13</v>
      </c>
      <c r="C35" s="40">
        <v>1.1000000000000001</v>
      </c>
      <c r="D35" s="80" t="str">
        <f>CONCATENATE(B35," ",C35)</f>
        <v>CAR 1.1</v>
      </c>
      <c r="E35" s="51" t="s">
        <v>394</v>
      </c>
      <c r="F35" s="40" t="s">
        <v>363</v>
      </c>
      <c r="G35" s="40">
        <v>3.2</v>
      </c>
      <c r="H35" s="40">
        <v>1</v>
      </c>
      <c r="Y35" s="91">
        <v>2</v>
      </c>
      <c r="Z35" s="39" t="s">
        <v>549</v>
      </c>
      <c r="AA35" s="39" t="s">
        <v>55</v>
      </c>
      <c r="AB35" s="39">
        <v>2.5</v>
      </c>
      <c r="AC35" s="80" t="str">
        <f t="shared" si="1"/>
        <v>DAR 2.5</v>
      </c>
      <c r="AD35" s="66" t="str">
        <f t="shared" si="2"/>
        <v>NO</v>
      </c>
      <c r="AE35" s="40">
        <f t="shared" si="3"/>
        <v>0</v>
      </c>
      <c r="AF35" s="40">
        <f t="shared" si="4"/>
        <v>0</v>
      </c>
      <c r="AG35" s="117">
        <f t="shared" si="5"/>
        <v>0</v>
      </c>
      <c r="AN35"/>
    </row>
    <row r="36" spans="1:40" ht="15.75" x14ac:dyDescent="0.25">
      <c r="A36" s="52">
        <v>3</v>
      </c>
      <c r="B36" s="40" t="s">
        <v>13</v>
      </c>
      <c r="C36" s="40">
        <v>3.1</v>
      </c>
      <c r="D36" s="80" t="str">
        <f>CONCATENATE(B36," ",C36)</f>
        <v>CAR 3.1</v>
      </c>
      <c r="E36" s="51" t="s">
        <v>394</v>
      </c>
      <c r="F36" s="40" t="s">
        <v>363</v>
      </c>
      <c r="G36" s="40">
        <v>3.1</v>
      </c>
      <c r="H36" s="40">
        <v>1</v>
      </c>
      <c r="Y36" s="91">
        <v>3</v>
      </c>
      <c r="Z36" s="39" t="s">
        <v>549</v>
      </c>
      <c r="AA36" s="39" t="s">
        <v>55</v>
      </c>
      <c r="AB36" s="39">
        <v>3.1</v>
      </c>
      <c r="AC36" s="80" t="str">
        <f t="shared" si="1"/>
        <v>DAR 3.1</v>
      </c>
      <c r="AD36" s="66" t="str">
        <f t="shared" si="2"/>
        <v>YES</v>
      </c>
      <c r="AE36" s="40">
        <f t="shared" si="3"/>
        <v>0</v>
      </c>
      <c r="AF36" s="40">
        <f t="shared" si="4"/>
        <v>1</v>
      </c>
      <c r="AG36" s="117">
        <f t="shared" si="5"/>
        <v>1</v>
      </c>
      <c r="AN36"/>
    </row>
    <row r="37" spans="1:40" ht="15.75" x14ac:dyDescent="0.25">
      <c r="A37" s="52">
        <v>3</v>
      </c>
      <c r="B37" s="40" t="s">
        <v>13</v>
      </c>
      <c r="C37" s="40">
        <v>3.4</v>
      </c>
      <c r="D37" s="80" t="str">
        <f>CONCATENATE(B37," ",C37)</f>
        <v>CAR 3.4</v>
      </c>
      <c r="E37" s="51" t="s">
        <v>394</v>
      </c>
      <c r="F37" s="40" t="s">
        <v>363</v>
      </c>
      <c r="G37" s="40">
        <v>3.1</v>
      </c>
      <c r="H37" s="40">
        <v>1</v>
      </c>
      <c r="Y37" s="91">
        <v>1</v>
      </c>
      <c r="Z37" s="39" t="s">
        <v>551</v>
      </c>
      <c r="AA37" s="39" t="s">
        <v>40</v>
      </c>
      <c r="AB37" s="39">
        <v>1.1000000000000001</v>
      </c>
      <c r="AC37" s="80" t="str">
        <f t="shared" si="1"/>
        <v>DM 1.1</v>
      </c>
      <c r="AD37" s="66" t="str">
        <f t="shared" si="2"/>
        <v>YES</v>
      </c>
      <c r="AE37" s="40">
        <f t="shared" si="3"/>
        <v>0</v>
      </c>
      <c r="AF37" s="40">
        <f t="shared" si="4"/>
        <v>1</v>
      </c>
      <c r="AG37" s="117">
        <f t="shared" si="5"/>
        <v>1</v>
      </c>
      <c r="AN37"/>
    </row>
    <row r="38" spans="1:40" ht="15.75" x14ac:dyDescent="0.25">
      <c r="A38" s="52">
        <v>4</v>
      </c>
      <c r="B38" s="40" t="s">
        <v>13</v>
      </c>
      <c r="C38" s="40">
        <v>4.0999999999999996</v>
      </c>
      <c r="D38" s="80" t="str">
        <f>CONCATENATE(B38," ",C38)</f>
        <v>CAR 4.1</v>
      </c>
      <c r="E38" s="51" t="s">
        <v>394</v>
      </c>
      <c r="F38" s="40" t="s">
        <v>363</v>
      </c>
      <c r="G38" s="40">
        <v>3.1</v>
      </c>
      <c r="H38" s="40">
        <v>1</v>
      </c>
      <c r="Y38" s="91">
        <v>1</v>
      </c>
      <c r="Z38" s="39" t="s">
        <v>551</v>
      </c>
      <c r="AA38" s="39" t="s">
        <v>40</v>
      </c>
      <c r="AB38" s="39">
        <v>1.2</v>
      </c>
      <c r="AC38" s="80" t="str">
        <f t="shared" si="1"/>
        <v>DM 1.2</v>
      </c>
      <c r="AD38" s="66" t="str">
        <f t="shared" si="2"/>
        <v>YES</v>
      </c>
      <c r="AE38" s="40">
        <f t="shared" si="3"/>
        <v>0</v>
      </c>
      <c r="AF38" s="40">
        <f t="shared" si="4"/>
        <v>2</v>
      </c>
      <c r="AG38" s="117">
        <f t="shared" si="5"/>
        <v>2</v>
      </c>
      <c r="AN38"/>
    </row>
    <row r="39" spans="1:40" ht="15.75" x14ac:dyDescent="0.25">
      <c r="A39" s="52">
        <v>4</v>
      </c>
      <c r="B39" s="40" t="s">
        <v>13</v>
      </c>
      <c r="C39" s="40">
        <v>4.0999999999999996</v>
      </c>
      <c r="D39" s="80" t="str">
        <f>CONCATENATE(B39," ",C39)</f>
        <v>CAR 4.1</v>
      </c>
      <c r="E39" s="51" t="s">
        <v>394</v>
      </c>
      <c r="F39" s="40" t="s">
        <v>363</v>
      </c>
      <c r="G39" s="40">
        <v>3.2</v>
      </c>
      <c r="H39" s="40" t="s">
        <v>434</v>
      </c>
      <c r="Y39" s="91">
        <v>2</v>
      </c>
      <c r="Z39" s="39" t="s">
        <v>551</v>
      </c>
      <c r="AA39" s="39" t="s">
        <v>40</v>
      </c>
      <c r="AB39" s="39">
        <v>2.1</v>
      </c>
      <c r="AC39" s="80" t="str">
        <f t="shared" si="1"/>
        <v>DM 2.1</v>
      </c>
      <c r="AD39" s="66" t="str">
        <f t="shared" si="2"/>
        <v>YES</v>
      </c>
      <c r="AE39" s="40">
        <f t="shared" si="3"/>
        <v>0</v>
      </c>
      <c r="AF39" s="40">
        <f t="shared" si="4"/>
        <v>4</v>
      </c>
      <c r="AG39" s="117">
        <f t="shared" si="5"/>
        <v>4</v>
      </c>
      <c r="AN39"/>
    </row>
    <row r="40" spans="1:40" ht="15.75" x14ac:dyDescent="0.25">
      <c r="A40" s="40">
        <v>2</v>
      </c>
      <c r="B40" s="40" t="s">
        <v>25</v>
      </c>
      <c r="C40" s="40">
        <v>2.1</v>
      </c>
      <c r="D40" s="80" t="str">
        <f>CONCATENATE(B40," ",C40)</f>
        <v>CM 2.1</v>
      </c>
      <c r="E40" s="51" t="s">
        <v>394</v>
      </c>
      <c r="F40" s="40" t="s">
        <v>321</v>
      </c>
      <c r="G40" s="40">
        <v>1.2</v>
      </c>
      <c r="H40" s="40">
        <v>4</v>
      </c>
      <c r="Y40" s="91">
        <v>2</v>
      </c>
      <c r="Z40" s="39" t="s">
        <v>551</v>
      </c>
      <c r="AA40" s="39" t="s">
        <v>40</v>
      </c>
      <c r="AB40" s="39">
        <v>2.2000000000000002</v>
      </c>
      <c r="AC40" s="80" t="str">
        <f t="shared" si="1"/>
        <v>DM 2.2</v>
      </c>
      <c r="AD40" s="66" t="str">
        <f t="shared" si="2"/>
        <v>NO</v>
      </c>
      <c r="AE40" s="40">
        <f t="shared" si="3"/>
        <v>0</v>
      </c>
      <c r="AF40" s="40">
        <f t="shared" si="4"/>
        <v>0</v>
      </c>
      <c r="AG40" s="117">
        <f t="shared" si="5"/>
        <v>0</v>
      </c>
      <c r="AN40"/>
    </row>
    <row r="41" spans="1:40" ht="15.75" x14ac:dyDescent="0.25">
      <c r="A41" s="40">
        <v>2</v>
      </c>
      <c r="B41" s="40" t="s">
        <v>25</v>
      </c>
      <c r="C41" s="40">
        <v>2.2000000000000002</v>
      </c>
      <c r="D41" s="80" t="str">
        <f>CONCATENATE(B41," ",C41)</f>
        <v>CM 2.2</v>
      </c>
      <c r="E41" s="51" t="s">
        <v>394</v>
      </c>
      <c r="F41" s="40" t="s">
        <v>342</v>
      </c>
      <c r="G41" s="40">
        <v>1.3</v>
      </c>
      <c r="H41" s="40">
        <v>1</v>
      </c>
      <c r="Y41" s="91">
        <v>3</v>
      </c>
      <c r="Z41" s="39" t="s">
        <v>551</v>
      </c>
      <c r="AA41" s="39" t="s">
        <v>40</v>
      </c>
      <c r="AB41" s="39">
        <v>3.1</v>
      </c>
      <c r="AC41" s="80" t="str">
        <f t="shared" si="1"/>
        <v>DM 3.1</v>
      </c>
      <c r="AD41" s="66" t="str">
        <f t="shared" si="2"/>
        <v>YES</v>
      </c>
      <c r="AE41" s="40">
        <f t="shared" si="3"/>
        <v>0</v>
      </c>
      <c r="AF41" s="40">
        <f t="shared" si="4"/>
        <v>3</v>
      </c>
      <c r="AG41" s="117">
        <f t="shared" si="5"/>
        <v>3</v>
      </c>
      <c r="AN41"/>
    </row>
    <row r="42" spans="1:40" ht="15.75" x14ac:dyDescent="0.25">
      <c r="A42" s="40">
        <v>2</v>
      </c>
      <c r="B42" s="40" t="s">
        <v>25</v>
      </c>
      <c r="C42" s="40">
        <v>2.2000000000000002</v>
      </c>
      <c r="D42" s="80" t="str">
        <f>CONCATENATE(B42," ",C42)</f>
        <v>CM 2.2</v>
      </c>
      <c r="E42" s="51" t="s">
        <v>394</v>
      </c>
      <c r="F42" s="40" t="s">
        <v>342</v>
      </c>
      <c r="G42" s="40">
        <v>4.0999999999999996</v>
      </c>
      <c r="H42" s="40">
        <v>4</v>
      </c>
      <c r="Y42" s="91">
        <v>3</v>
      </c>
      <c r="Z42" s="39" t="s">
        <v>551</v>
      </c>
      <c r="AA42" s="39" t="s">
        <v>40</v>
      </c>
      <c r="AB42" s="39">
        <v>3.2</v>
      </c>
      <c r="AC42" s="80" t="str">
        <f t="shared" si="1"/>
        <v>DM 3.2</v>
      </c>
      <c r="AD42" s="66" t="str">
        <f t="shared" si="2"/>
        <v>NO</v>
      </c>
      <c r="AE42" s="40">
        <f t="shared" si="3"/>
        <v>0</v>
      </c>
      <c r="AF42" s="40">
        <f t="shared" si="4"/>
        <v>0</v>
      </c>
      <c r="AG42" s="117">
        <f t="shared" si="5"/>
        <v>0</v>
      </c>
      <c r="AN42"/>
    </row>
    <row r="43" spans="1:40" ht="15.75" x14ac:dyDescent="0.25">
      <c r="A43" s="40">
        <v>2</v>
      </c>
      <c r="B43" s="40" t="s">
        <v>25</v>
      </c>
      <c r="C43" s="40">
        <v>2.2000000000000002</v>
      </c>
      <c r="D43" s="80" t="str">
        <f>CONCATENATE(B43," ",C43)</f>
        <v>CM 2.2</v>
      </c>
      <c r="E43" s="51" t="s">
        <v>394</v>
      </c>
      <c r="F43" s="40" t="s">
        <v>342</v>
      </c>
      <c r="G43" s="40">
        <v>4.2</v>
      </c>
      <c r="H43" s="40" t="s">
        <v>473</v>
      </c>
      <c r="Y43" s="91">
        <v>1</v>
      </c>
      <c r="Z43" s="39" t="s">
        <v>551</v>
      </c>
      <c r="AA43" s="39" t="s">
        <v>47</v>
      </c>
      <c r="AB43" s="39">
        <v>1.1000000000000001</v>
      </c>
      <c r="AC43" s="80" t="str">
        <f t="shared" si="1"/>
        <v>DQ 1.1</v>
      </c>
      <c r="AD43" s="66" t="str">
        <f t="shared" si="2"/>
        <v>NO</v>
      </c>
      <c r="AE43" s="40">
        <f t="shared" si="3"/>
        <v>0</v>
      </c>
      <c r="AF43" s="40">
        <f t="shared" si="4"/>
        <v>0</v>
      </c>
      <c r="AG43" s="117">
        <f t="shared" si="5"/>
        <v>0</v>
      </c>
      <c r="AN43"/>
    </row>
    <row r="44" spans="1:40" ht="15.75" x14ac:dyDescent="0.25">
      <c r="A44" s="40">
        <v>2</v>
      </c>
      <c r="B44" s="40" t="s">
        <v>25</v>
      </c>
      <c r="C44" s="40">
        <v>2.2000000000000002</v>
      </c>
      <c r="D44" s="80" t="str">
        <f>CONCATENATE(B44," ",C44)</f>
        <v>CM 2.2</v>
      </c>
      <c r="E44" s="51" t="s">
        <v>394</v>
      </c>
      <c r="F44" s="40" t="s">
        <v>342</v>
      </c>
      <c r="G44" s="40">
        <v>9.1999999999999993</v>
      </c>
      <c r="H44" s="40">
        <v>1</v>
      </c>
      <c r="Y44" s="91">
        <v>1</v>
      </c>
      <c r="Z44" s="39" t="s">
        <v>551</v>
      </c>
      <c r="AA44" s="39" t="s">
        <v>47</v>
      </c>
      <c r="AB44" s="39">
        <v>1.2</v>
      </c>
      <c r="AC44" s="80" t="str">
        <f t="shared" si="1"/>
        <v>DQ 1.2</v>
      </c>
      <c r="AD44" s="66" t="str">
        <f t="shared" si="2"/>
        <v>NO</v>
      </c>
      <c r="AE44" s="40">
        <f t="shared" si="3"/>
        <v>0</v>
      </c>
      <c r="AF44" s="40">
        <f t="shared" si="4"/>
        <v>0</v>
      </c>
      <c r="AG44" s="117">
        <f t="shared" si="5"/>
        <v>0</v>
      </c>
      <c r="AN44"/>
    </row>
    <row r="45" spans="1:40" ht="15.75" x14ac:dyDescent="0.25">
      <c r="A45" s="40">
        <v>2</v>
      </c>
      <c r="B45" s="40" t="s">
        <v>25</v>
      </c>
      <c r="C45" s="40">
        <v>2.2999999999999998</v>
      </c>
      <c r="D45" s="80" t="str">
        <f>CONCATENATE(B45," ",C45)</f>
        <v>CM 2.3</v>
      </c>
      <c r="E45" s="51" t="s">
        <v>394</v>
      </c>
      <c r="F45" s="40" t="s">
        <v>337</v>
      </c>
      <c r="G45" s="40">
        <v>3.2</v>
      </c>
      <c r="H45" s="40" t="s">
        <v>461</v>
      </c>
      <c r="Y45" s="91">
        <v>2</v>
      </c>
      <c r="Z45" s="39" t="s">
        <v>551</v>
      </c>
      <c r="AA45" s="39" t="s">
        <v>47</v>
      </c>
      <c r="AB45" s="39">
        <v>2.1</v>
      </c>
      <c r="AC45" s="80" t="str">
        <f t="shared" si="1"/>
        <v>DQ 2.1</v>
      </c>
      <c r="AD45" s="66" t="str">
        <f t="shared" si="2"/>
        <v>NO</v>
      </c>
      <c r="AE45" s="40">
        <f t="shared" si="3"/>
        <v>0</v>
      </c>
      <c r="AF45" s="40">
        <f t="shared" si="4"/>
        <v>0</v>
      </c>
      <c r="AG45" s="117">
        <f t="shared" si="5"/>
        <v>0</v>
      </c>
      <c r="AN45"/>
    </row>
    <row r="46" spans="1:40" ht="15.75" x14ac:dyDescent="0.25">
      <c r="A46" s="40">
        <v>2</v>
      </c>
      <c r="B46" s="40" t="s">
        <v>25</v>
      </c>
      <c r="C46" s="40">
        <v>2.2999999999999998</v>
      </c>
      <c r="D46" s="80" t="str">
        <f>CONCATENATE(B46," ",C46)</f>
        <v>CM 2.3</v>
      </c>
      <c r="E46" s="51" t="s">
        <v>394</v>
      </c>
      <c r="F46" s="40" t="s">
        <v>342</v>
      </c>
      <c r="G46" s="40">
        <v>9.1999999999999993</v>
      </c>
      <c r="H46" s="40" t="s">
        <v>458</v>
      </c>
      <c r="Y46" s="91">
        <v>2</v>
      </c>
      <c r="Z46" s="39" t="s">
        <v>551</v>
      </c>
      <c r="AA46" s="39" t="s">
        <v>47</v>
      </c>
      <c r="AB46" s="39">
        <v>2.2000000000000002</v>
      </c>
      <c r="AC46" s="80" t="str">
        <f t="shared" si="1"/>
        <v>DQ 2.2</v>
      </c>
      <c r="AD46" s="66" t="str">
        <f t="shared" si="2"/>
        <v>NO</v>
      </c>
      <c r="AE46" s="40">
        <f t="shared" si="3"/>
        <v>0</v>
      </c>
      <c r="AF46" s="40">
        <f t="shared" si="4"/>
        <v>0</v>
      </c>
      <c r="AG46" s="117">
        <f t="shared" si="5"/>
        <v>0</v>
      </c>
      <c r="AN46"/>
    </row>
    <row r="47" spans="1:40" ht="15.75" x14ac:dyDescent="0.25">
      <c r="A47" s="40">
        <v>2</v>
      </c>
      <c r="B47" s="40" t="s">
        <v>25</v>
      </c>
      <c r="C47" s="40">
        <v>2.4</v>
      </c>
      <c r="D47" s="80" t="str">
        <f>CONCATENATE(B47," ",C47)</f>
        <v>CM 2.4</v>
      </c>
      <c r="E47" s="51" t="s">
        <v>394</v>
      </c>
      <c r="F47" s="40" t="s">
        <v>321</v>
      </c>
      <c r="G47" s="40">
        <v>3.2</v>
      </c>
      <c r="H47" s="40" t="s">
        <v>440</v>
      </c>
      <c r="Y47" s="91">
        <v>2</v>
      </c>
      <c r="Z47" s="39" t="s">
        <v>551</v>
      </c>
      <c r="AA47" s="39" t="s">
        <v>47</v>
      </c>
      <c r="AB47" s="39">
        <v>2.2999999999999998</v>
      </c>
      <c r="AC47" s="80" t="str">
        <f t="shared" si="1"/>
        <v>DQ 2.3</v>
      </c>
      <c r="AD47" s="66" t="str">
        <f t="shared" si="2"/>
        <v>NO</v>
      </c>
      <c r="AE47" s="40">
        <f t="shared" si="3"/>
        <v>0</v>
      </c>
      <c r="AF47" s="40">
        <f t="shared" si="4"/>
        <v>0</v>
      </c>
      <c r="AG47" s="117">
        <f t="shared" si="5"/>
        <v>0</v>
      </c>
      <c r="AN47"/>
    </row>
    <row r="48" spans="1:40" ht="15.75" x14ac:dyDescent="0.25">
      <c r="A48" s="40">
        <v>2</v>
      </c>
      <c r="B48" s="40" t="s">
        <v>25</v>
      </c>
      <c r="C48" s="40">
        <v>2.4</v>
      </c>
      <c r="D48" s="80" t="str">
        <f>CONCATENATE(B48," ",C48)</f>
        <v>CM 2.4</v>
      </c>
      <c r="E48" s="51" t="s">
        <v>394</v>
      </c>
      <c r="F48" s="40" t="s">
        <v>337</v>
      </c>
      <c r="G48" s="40">
        <v>1.1000000000000001</v>
      </c>
      <c r="H48" s="40" t="s">
        <v>434</v>
      </c>
      <c r="Y48" s="91">
        <v>3</v>
      </c>
      <c r="Z48" s="39" t="s">
        <v>551</v>
      </c>
      <c r="AA48" s="39" t="s">
        <v>47</v>
      </c>
      <c r="AB48" s="39">
        <v>3.1</v>
      </c>
      <c r="AC48" s="80" t="str">
        <f t="shared" si="1"/>
        <v>DQ 3.1</v>
      </c>
      <c r="AD48" s="66" t="str">
        <f t="shared" si="2"/>
        <v>NO</v>
      </c>
      <c r="AE48" s="40">
        <f t="shared" si="3"/>
        <v>0</v>
      </c>
      <c r="AF48" s="40">
        <f t="shared" si="4"/>
        <v>0</v>
      </c>
      <c r="AG48" s="117">
        <f t="shared" si="5"/>
        <v>0</v>
      </c>
      <c r="AN48"/>
    </row>
    <row r="49" spans="1:40" ht="15.75" x14ac:dyDescent="0.25">
      <c r="A49" s="40">
        <v>2</v>
      </c>
      <c r="B49" s="40" t="s">
        <v>25</v>
      </c>
      <c r="C49" s="40">
        <v>2.4</v>
      </c>
      <c r="D49" s="80" t="str">
        <f>CONCATENATE(B49," ",C49)</f>
        <v>CM 2.4</v>
      </c>
      <c r="E49" s="51" t="s">
        <v>394</v>
      </c>
      <c r="F49" s="40" t="s">
        <v>337</v>
      </c>
      <c r="G49" s="40">
        <v>3.2</v>
      </c>
      <c r="H49" s="40">
        <v>3</v>
      </c>
      <c r="Y49" s="91">
        <v>3</v>
      </c>
      <c r="Z49" s="39" t="s">
        <v>551</v>
      </c>
      <c r="AA49" s="39" t="s">
        <v>47</v>
      </c>
      <c r="AB49" s="39">
        <v>3.2</v>
      </c>
      <c r="AC49" s="80" t="str">
        <f t="shared" si="1"/>
        <v>DQ 3.2</v>
      </c>
      <c r="AD49" s="66" t="str">
        <f t="shared" si="2"/>
        <v>NO</v>
      </c>
      <c r="AE49" s="40">
        <f t="shared" si="3"/>
        <v>0</v>
      </c>
      <c r="AF49" s="40">
        <f t="shared" si="4"/>
        <v>0</v>
      </c>
      <c r="AG49" s="117">
        <f t="shared" si="5"/>
        <v>0</v>
      </c>
      <c r="AN49"/>
    </row>
    <row r="50" spans="1:40" ht="15.75" x14ac:dyDescent="0.25">
      <c r="A50" s="39">
        <v>2</v>
      </c>
      <c r="B50" s="39" t="s">
        <v>25</v>
      </c>
      <c r="C50" s="39">
        <v>2.4</v>
      </c>
      <c r="D50" s="80" t="str">
        <f>CONCATENATE(B50," ",C50)</f>
        <v>CM 2.4</v>
      </c>
      <c r="E50" s="51" t="s">
        <v>394</v>
      </c>
      <c r="F50" s="40" t="s">
        <v>342</v>
      </c>
      <c r="G50" s="40">
        <v>4.2</v>
      </c>
      <c r="H50" s="40">
        <v>5</v>
      </c>
      <c r="Y50" s="91">
        <v>1</v>
      </c>
      <c r="Z50" s="39" t="s">
        <v>552</v>
      </c>
      <c r="AA50" s="39" t="s">
        <v>64</v>
      </c>
      <c r="AB50" s="39">
        <v>1.1000000000000001</v>
      </c>
      <c r="AC50" s="80" t="str">
        <f t="shared" si="1"/>
        <v>ESAF 1.1</v>
      </c>
      <c r="AD50" s="66" t="str">
        <f t="shared" si="2"/>
        <v>NO</v>
      </c>
      <c r="AE50" s="40">
        <f t="shared" si="3"/>
        <v>0</v>
      </c>
      <c r="AF50" s="40">
        <f t="shared" si="4"/>
        <v>0</v>
      </c>
      <c r="AG50" s="117">
        <f t="shared" si="5"/>
        <v>0</v>
      </c>
      <c r="AN50"/>
    </row>
    <row r="51" spans="1:40" ht="15.75" x14ac:dyDescent="0.25">
      <c r="A51" s="40">
        <v>2</v>
      </c>
      <c r="B51" s="40" t="s">
        <v>25</v>
      </c>
      <c r="C51" s="40">
        <v>2.4</v>
      </c>
      <c r="D51" s="80" t="str">
        <f>CONCATENATE(B51," ",C51)</f>
        <v>CM 2.4</v>
      </c>
      <c r="E51" s="51" t="s">
        <v>394</v>
      </c>
      <c r="F51" s="40" t="s">
        <v>342</v>
      </c>
      <c r="G51" s="40">
        <v>6.1</v>
      </c>
      <c r="H51" s="40">
        <v>2</v>
      </c>
      <c r="Y51" s="91">
        <v>1</v>
      </c>
      <c r="Z51" s="39" t="s">
        <v>552</v>
      </c>
      <c r="AA51" s="39" t="s">
        <v>64</v>
      </c>
      <c r="AB51" s="39">
        <v>1.2</v>
      </c>
      <c r="AC51" s="80" t="str">
        <f t="shared" si="1"/>
        <v>ESAF 1.2</v>
      </c>
      <c r="AD51" s="66" t="str">
        <f t="shared" si="2"/>
        <v>NO</v>
      </c>
      <c r="AE51" s="40">
        <f t="shared" si="3"/>
        <v>0</v>
      </c>
      <c r="AF51" s="40">
        <f t="shared" si="4"/>
        <v>0</v>
      </c>
      <c r="AG51" s="117">
        <f t="shared" si="5"/>
        <v>0</v>
      </c>
      <c r="AN51"/>
    </row>
    <row r="52" spans="1:40" ht="15.75" x14ac:dyDescent="0.25">
      <c r="A52" s="40">
        <v>2</v>
      </c>
      <c r="B52" s="40" t="s">
        <v>25</v>
      </c>
      <c r="C52" s="40">
        <v>2.5</v>
      </c>
      <c r="D52" s="80" t="str">
        <f>CONCATENATE(B52," ",C52)</f>
        <v>CM 2.5</v>
      </c>
      <c r="E52" s="51" t="s">
        <v>394</v>
      </c>
      <c r="F52" s="40" t="s">
        <v>321</v>
      </c>
      <c r="G52" s="40">
        <v>5.0999999999999996</v>
      </c>
      <c r="H52" s="40">
        <v>4</v>
      </c>
      <c r="Y52" s="91">
        <v>2</v>
      </c>
      <c r="Z52" s="39" t="s">
        <v>552</v>
      </c>
      <c r="AA52" s="39" t="s">
        <v>64</v>
      </c>
      <c r="AB52" s="39">
        <v>2.1</v>
      </c>
      <c r="AC52" s="80" t="str">
        <f t="shared" si="1"/>
        <v>ESAF 2.1</v>
      </c>
      <c r="AD52" s="66" t="str">
        <f t="shared" si="2"/>
        <v>NO</v>
      </c>
      <c r="AE52" s="40">
        <f t="shared" si="3"/>
        <v>0</v>
      </c>
      <c r="AF52" s="40">
        <f t="shared" si="4"/>
        <v>0</v>
      </c>
      <c r="AG52" s="117">
        <f t="shared" si="5"/>
        <v>0</v>
      </c>
      <c r="AN52"/>
    </row>
    <row r="53" spans="1:40" ht="15.75" x14ac:dyDescent="0.25">
      <c r="A53" s="40">
        <v>2</v>
      </c>
      <c r="B53" s="40" t="s">
        <v>25</v>
      </c>
      <c r="C53" s="40">
        <v>2.5</v>
      </c>
      <c r="D53" s="80" t="str">
        <f>CONCATENATE(B53," ",C53)</f>
        <v>CM 2.5</v>
      </c>
      <c r="E53" s="51" t="s">
        <v>394</v>
      </c>
      <c r="F53" s="40" t="s">
        <v>337</v>
      </c>
      <c r="G53" s="40">
        <v>1.1000000000000001</v>
      </c>
      <c r="H53" s="40" t="s">
        <v>434</v>
      </c>
      <c r="Y53" s="91">
        <v>2</v>
      </c>
      <c r="Z53" s="39" t="s">
        <v>552</v>
      </c>
      <c r="AA53" s="39" t="s">
        <v>64</v>
      </c>
      <c r="AB53" s="39">
        <v>2.2000000000000002</v>
      </c>
      <c r="AC53" s="80" t="str">
        <f t="shared" si="1"/>
        <v>ESAF 2.2</v>
      </c>
      <c r="AD53" s="66" t="str">
        <f t="shared" si="2"/>
        <v>NO</v>
      </c>
      <c r="AE53" s="40">
        <f t="shared" si="3"/>
        <v>0</v>
      </c>
      <c r="AF53" s="40">
        <f t="shared" si="4"/>
        <v>0</v>
      </c>
      <c r="AG53" s="117">
        <f t="shared" si="5"/>
        <v>0</v>
      </c>
      <c r="AN53"/>
    </row>
    <row r="54" spans="1:40" ht="15.75" x14ac:dyDescent="0.25">
      <c r="A54" s="40">
        <v>2</v>
      </c>
      <c r="B54" s="40" t="s">
        <v>25</v>
      </c>
      <c r="C54" s="40">
        <v>2.5</v>
      </c>
      <c r="D54" s="80" t="str">
        <f>CONCATENATE(B54," ",C54)</f>
        <v>CM 2.5</v>
      </c>
      <c r="E54" s="51" t="s">
        <v>394</v>
      </c>
      <c r="F54" s="40" t="s">
        <v>342</v>
      </c>
      <c r="G54" s="40">
        <v>4.2</v>
      </c>
      <c r="H54" s="40">
        <v>3</v>
      </c>
      <c r="Y54" s="91">
        <v>2</v>
      </c>
      <c r="Z54" s="39" t="s">
        <v>552</v>
      </c>
      <c r="AA54" s="39" t="s">
        <v>64</v>
      </c>
      <c r="AB54" s="39">
        <v>2.2999999999999998</v>
      </c>
      <c r="AC54" s="80" t="str">
        <f t="shared" si="1"/>
        <v>ESAF 2.3</v>
      </c>
      <c r="AD54" s="66" t="str">
        <f t="shared" si="2"/>
        <v>NO</v>
      </c>
      <c r="AE54" s="40">
        <f t="shared" si="3"/>
        <v>0</v>
      </c>
      <c r="AF54" s="40">
        <f t="shared" si="4"/>
        <v>0</v>
      </c>
      <c r="AG54" s="117">
        <f t="shared" si="5"/>
        <v>0</v>
      </c>
      <c r="AN54"/>
    </row>
    <row r="55" spans="1:40" ht="15.75" x14ac:dyDescent="0.25">
      <c r="A55" s="40">
        <v>2</v>
      </c>
      <c r="B55" s="40" t="s">
        <v>25</v>
      </c>
      <c r="C55" s="40">
        <v>2.5</v>
      </c>
      <c r="D55" s="80" t="str">
        <f>CONCATENATE(B55," ",C55)</f>
        <v>CM 2.5</v>
      </c>
      <c r="E55" s="51" t="s">
        <v>394</v>
      </c>
      <c r="F55" s="40" t="s">
        <v>342</v>
      </c>
      <c r="G55" s="40">
        <v>9.1999999999999993</v>
      </c>
      <c r="H55" s="40" t="s">
        <v>458</v>
      </c>
      <c r="Y55" s="91">
        <v>3</v>
      </c>
      <c r="Z55" s="39" t="s">
        <v>552</v>
      </c>
      <c r="AA55" s="39" t="s">
        <v>64</v>
      </c>
      <c r="AB55" s="39">
        <v>3.1</v>
      </c>
      <c r="AC55" s="80" t="str">
        <f t="shared" si="1"/>
        <v>ESAF 3.1</v>
      </c>
      <c r="AD55" s="66" t="str">
        <f t="shared" si="2"/>
        <v>NO</v>
      </c>
      <c r="AE55" s="40">
        <f t="shared" si="3"/>
        <v>0</v>
      </c>
      <c r="AF55" s="40">
        <f t="shared" si="4"/>
        <v>0</v>
      </c>
      <c r="AG55" s="117">
        <f t="shared" si="5"/>
        <v>0</v>
      </c>
      <c r="AN55"/>
    </row>
    <row r="56" spans="1:40" ht="15.75" x14ac:dyDescent="0.25">
      <c r="A56" s="40">
        <v>2</v>
      </c>
      <c r="B56" s="40" t="s">
        <v>25</v>
      </c>
      <c r="C56" s="40">
        <v>2.6</v>
      </c>
      <c r="D56" s="80" t="str">
        <f>CONCATENATE(B56," ",C56)</f>
        <v>CM 2.6</v>
      </c>
      <c r="E56" s="51" t="s">
        <v>394</v>
      </c>
      <c r="F56" s="40" t="s">
        <v>321</v>
      </c>
      <c r="G56" s="40">
        <v>3.3</v>
      </c>
      <c r="H56" s="40" t="s">
        <v>434</v>
      </c>
      <c r="Y56" s="91">
        <v>3</v>
      </c>
      <c r="Z56" s="39" t="s">
        <v>552</v>
      </c>
      <c r="AA56" s="39" t="s">
        <v>64</v>
      </c>
      <c r="AB56" s="39">
        <v>3.2</v>
      </c>
      <c r="AC56" s="80" t="str">
        <f t="shared" si="1"/>
        <v>ESAF 3.2</v>
      </c>
      <c r="AD56" s="66" t="str">
        <f t="shared" si="2"/>
        <v>NO</v>
      </c>
      <c r="AE56" s="40">
        <f t="shared" si="3"/>
        <v>0</v>
      </c>
      <c r="AF56" s="40">
        <f t="shared" si="4"/>
        <v>0</v>
      </c>
      <c r="AG56" s="117">
        <f t="shared" si="5"/>
        <v>0</v>
      </c>
      <c r="AN56"/>
    </row>
    <row r="57" spans="1:40" ht="15.75" x14ac:dyDescent="0.25">
      <c r="A57" s="40">
        <v>2</v>
      </c>
      <c r="B57" s="40" t="s">
        <v>25</v>
      </c>
      <c r="C57" s="40">
        <v>2.6</v>
      </c>
      <c r="D57" s="80" t="str">
        <f>CONCATENATE(B57," ",C57)</f>
        <v>CM 2.6</v>
      </c>
      <c r="E57" s="51" t="s">
        <v>394</v>
      </c>
      <c r="F57" s="40" t="s">
        <v>337</v>
      </c>
      <c r="G57" s="40">
        <v>3.1</v>
      </c>
      <c r="H57" s="40">
        <v>2</v>
      </c>
      <c r="Y57" s="91">
        <v>3</v>
      </c>
      <c r="Z57" s="39" t="s">
        <v>552</v>
      </c>
      <c r="AA57" s="39" t="s">
        <v>64</v>
      </c>
      <c r="AB57" s="39">
        <v>3.3</v>
      </c>
      <c r="AC57" s="80" t="str">
        <f t="shared" si="1"/>
        <v>ESAF 3.3</v>
      </c>
      <c r="AD57" s="66" t="str">
        <f t="shared" si="2"/>
        <v>NO</v>
      </c>
      <c r="AE57" s="40">
        <f t="shared" si="3"/>
        <v>0</v>
      </c>
      <c r="AF57" s="40">
        <f t="shared" si="4"/>
        <v>0</v>
      </c>
      <c r="AG57" s="117">
        <f t="shared" si="5"/>
        <v>0</v>
      </c>
      <c r="AN57"/>
    </row>
    <row r="58" spans="1:40" ht="15.75" x14ac:dyDescent="0.25">
      <c r="A58" s="40">
        <v>2</v>
      </c>
      <c r="B58" s="40" t="s">
        <v>33</v>
      </c>
      <c r="C58" s="40">
        <v>2.2999999999999998</v>
      </c>
      <c r="D58" s="80" t="str">
        <f>CONCATENATE(B58," ",C58)</f>
        <v>CONT 2.3</v>
      </c>
      <c r="E58" s="51" t="s">
        <v>394</v>
      </c>
      <c r="F58" s="40" t="s">
        <v>321</v>
      </c>
      <c r="G58" s="40">
        <v>2.1</v>
      </c>
      <c r="H58" s="40">
        <v>6</v>
      </c>
      <c r="Y58" s="91">
        <v>1</v>
      </c>
      <c r="Z58" s="39" t="s">
        <v>553</v>
      </c>
      <c r="AA58" s="39" t="s">
        <v>73</v>
      </c>
      <c r="AB58" s="39">
        <v>1.1000000000000001</v>
      </c>
      <c r="AC58" s="80" t="str">
        <f t="shared" si="1"/>
        <v>ESEC 1.1</v>
      </c>
      <c r="AD58" s="66" t="str">
        <f t="shared" si="2"/>
        <v>YES</v>
      </c>
      <c r="AE58" s="40">
        <f t="shared" si="3"/>
        <v>2</v>
      </c>
      <c r="AF58" s="40">
        <f t="shared" si="4"/>
        <v>0</v>
      </c>
      <c r="AG58" s="117">
        <f t="shared" si="5"/>
        <v>2</v>
      </c>
      <c r="AN58"/>
    </row>
    <row r="59" spans="1:40" ht="15.75" x14ac:dyDescent="0.25">
      <c r="A59" s="40">
        <v>1</v>
      </c>
      <c r="B59" s="40" t="s">
        <v>55</v>
      </c>
      <c r="C59" s="40">
        <v>1.2</v>
      </c>
      <c r="D59" s="80" t="str">
        <f>CONCATENATE(B59," ",C59)</f>
        <v>DAR 1.2</v>
      </c>
      <c r="E59" s="51" t="s">
        <v>394</v>
      </c>
      <c r="F59" s="40" t="s">
        <v>342</v>
      </c>
      <c r="G59" s="40">
        <v>1.2</v>
      </c>
      <c r="H59" s="40">
        <v>2</v>
      </c>
      <c r="Y59" s="91">
        <v>1</v>
      </c>
      <c r="Z59" s="39" t="s">
        <v>553</v>
      </c>
      <c r="AA59" s="39" t="s">
        <v>73</v>
      </c>
      <c r="AB59" s="39">
        <v>1.2</v>
      </c>
      <c r="AC59" s="80" t="str">
        <f t="shared" si="1"/>
        <v>ESEC 1.2</v>
      </c>
      <c r="AD59" s="66" t="str">
        <f t="shared" si="2"/>
        <v>YES</v>
      </c>
      <c r="AE59" s="40">
        <f t="shared" si="3"/>
        <v>0</v>
      </c>
      <c r="AF59" s="40">
        <f t="shared" si="4"/>
        <v>1</v>
      </c>
      <c r="AG59" s="117">
        <f t="shared" si="5"/>
        <v>1</v>
      </c>
      <c r="AN59"/>
    </row>
    <row r="60" spans="1:40" ht="15.75" x14ac:dyDescent="0.25">
      <c r="A60" s="40">
        <v>3</v>
      </c>
      <c r="B60" s="40" t="s">
        <v>55</v>
      </c>
      <c r="C60" s="40">
        <v>3.1</v>
      </c>
      <c r="D60" s="80" t="str">
        <f>CONCATENATE(B60," ",C60)</f>
        <v>DAR 3.1</v>
      </c>
      <c r="E60" s="51" t="s">
        <v>394</v>
      </c>
      <c r="F60" s="40" t="s">
        <v>321</v>
      </c>
      <c r="G60" s="40">
        <v>2.2999999999999998</v>
      </c>
      <c r="H60" s="40">
        <v>1</v>
      </c>
      <c r="Y60" s="91">
        <v>2</v>
      </c>
      <c r="Z60" s="39" t="s">
        <v>553</v>
      </c>
      <c r="AA60" s="39" t="s">
        <v>73</v>
      </c>
      <c r="AB60" s="39">
        <v>2.1</v>
      </c>
      <c r="AC60" s="80" t="str">
        <f t="shared" si="1"/>
        <v>ESEC 2.1</v>
      </c>
      <c r="AD60" s="66" t="str">
        <f t="shared" si="2"/>
        <v>YES</v>
      </c>
      <c r="AE60" s="40">
        <f t="shared" si="3"/>
        <v>0</v>
      </c>
      <c r="AF60" s="40">
        <f t="shared" si="4"/>
        <v>3</v>
      </c>
      <c r="AG60" s="117">
        <f t="shared" si="5"/>
        <v>3</v>
      </c>
      <c r="AN60"/>
    </row>
    <row r="61" spans="1:40" ht="15.75" x14ac:dyDescent="0.25">
      <c r="A61" s="40">
        <v>1</v>
      </c>
      <c r="B61" s="40" t="s">
        <v>40</v>
      </c>
      <c r="C61" s="40">
        <v>1.1000000000000001</v>
      </c>
      <c r="D61" s="80" t="str">
        <f>CONCATENATE(B61," ",C61)</f>
        <v>DM 1.1</v>
      </c>
      <c r="E61" s="51" t="s">
        <v>394</v>
      </c>
      <c r="F61" s="40" t="s">
        <v>342</v>
      </c>
      <c r="G61" s="40">
        <v>4.0999999999999996</v>
      </c>
      <c r="H61" s="40">
        <v>3</v>
      </c>
      <c r="Y61" s="91">
        <v>2</v>
      </c>
      <c r="Z61" s="39" t="s">
        <v>553</v>
      </c>
      <c r="AA61" s="39" t="s">
        <v>73</v>
      </c>
      <c r="AB61" s="39">
        <v>2.2000000000000002</v>
      </c>
      <c r="AC61" s="80" t="str">
        <f t="shared" si="1"/>
        <v>ESEC 2.2</v>
      </c>
      <c r="AD61" s="66" t="str">
        <f t="shared" si="2"/>
        <v>YES</v>
      </c>
      <c r="AE61" s="40">
        <f t="shared" si="3"/>
        <v>0</v>
      </c>
      <c r="AF61" s="40">
        <f t="shared" si="4"/>
        <v>1</v>
      </c>
      <c r="AG61" s="117">
        <f t="shared" si="5"/>
        <v>1</v>
      </c>
      <c r="AN61"/>
    </row>
    <row r="62" spans="1:40" ht="15.75" x14ac:dyDescent="0.25">
      <c r="A62" s="40">
        <v>1</v>
      </c>
      <c r="B62" s="40" t="s">
        <v>40</v>
      </c>
      <c r="C62" s="40">
        <v>1.2</v>
      </c>
      <c r="D62" s="80" t="str">
        <f>CONCATENATE(B62," ",C62)</f>
        <v>DM 1.2</v>
      </c>
      <c r="E62" s="51" t="s">
        <v>394</v>
      </c>
      <c r="F62" s="40" t="s">
        <v>337</v>
      </c>
      <c r="G62" s="40">
        <v>1.1000000000000001</v>
      </c>
      <c r="H62" s="40">
        <v>3</v>
      </c>
      <c r="Y62" s="91">
        <v>2</v>
      </c>
      <c r="Z62" s="39" t="s">
        <v>553</v>
      </c>
      <c r="AA62" s="39" t="s">
        <v>73</v>
      </c>
      <c r="AB62" s="39">
        <v>2.2999999999999998</v>
      </c>
      <c r="AC62" s="80" t="str">
        <f t="shared" si="1"/>
        <v>ESEC 2.3</v>
      </c>
      <c r="AD62" s="66" t="str">
        <f t="shared" si="2"/>
        <v>YES</v>
      </c>
      <c r="AE62" s="40">
        <f t="shared" si="3"/>
        <v>1</v>
      </c>
      <c r="AF62" s="40">
        <f t="shared" si="4"/>
        <v>1</v>
      </c>
      <c r="AG62" s="117">
        <f t="shared" si="5"/>
        <v>2</v>
      </c>
      <c r="AN62"/>
    </row>
    <row r="63" spans="1:40" ht="15.75" x14ac:dyDescent="0.25">
      <c r="A63" s="40">
        <v>1</v>
      </c>
      <c r="B63" s="40" t="s">
        <v>40</v>
      </c>
      <c r="C63" s="40">
        <v>1.2</v>
      </c>
      <c r="D63" s="80" t="str">
        <f>CONCATENATE(B63," ",C63)</f>
        <v>DM 1.2</v>
      </c>
      <c r="E63" s="51" t="s">
        <v>394</v>
      </c>
      <c r="F63" s="40" t="s">
        <v>337</v>
      </c>
      <c r="G63" s="40">
        <v>3.1</v>
      </c>
      <c r="H63" s="40">
        <v>1</v>
      </c>
      <c r="Y63" s="91">
        <v>2</v>
      </c>
      <c r="Z63" s="39" t="s">
        <v>553</v>
      </c>
      <c r="AA63" s="39" t="s">
        <v>73</v>
      </c>
      <c r="AB63" s="39">
        <v>2.4</v>
      </c>
      <c r="AC63" s="80" t="str">
        <f t="shared" si="1"/>
        <v>ESEC 2.4</v>
      </c>
      <c r="AD63" s="66" t="str">
        <f t="shared" si="2"/>
        <v>YES</v>
      </c>
      <c r="AE63" s="40">
        <f t="shared" si="3"/>
        <v>1</v>
      </c>
      <c r="AF63" s="40">
        <f t="shared" si="4"/>
        <v>3</v>
      </c>
      <c r="AG63" s="117">
        <f t="shared" si="5"/>
        <v>4</v>
      </c>
      <c r="AN63"/>
    </row>
    <row r="64" spans="1:40" ht="15.75" x14ac:dyDescent="0.25">
      <c r="A64" s="40">
        <v>2</v>
      </c>
      <c r="B64" s="40" t="s">
        <v>40</v>
      </c>
      <c r="C64" s="40">
        <v>2.1</v>
      </c>
      <c r="D64" s="80" t="str">
        <f>CONCATENATE(B64," ",C64)</f>
        <v>DM 2.1</v>
      </c>
      <c r="E64" s="51" t="s">
        <v>394</v>
      </c>
      <c r="F64" s="40" t="s">
        <v>321</v>
      </c>
      <c r="G64" s="40">
        <v>4.0999999999999996</v>
      </c>
      <c r="H64" s="40" t="s">
        <v>473</v>
      </c>
      <c r="Y64" s="91">
        <v>3</v>
      </c>
      <c r="Z64" s="39" t="s">
        <v>553</v>
      </c>
      <c r="AA64" s="39" t="s">
        <v>73</v>
      </c>
      <c r="AB64" s="39">
        <v>3.1</v>
      </c>
      <c r="AC64" s="80" t="str">
        <f t="shared" si="1"/>
        <v>ESEC 3.1</v>
      </c>
      <c r="AD64" s="66" t="str">
        <f t="shared" si="2"/>
        <v>YES</v>
      </c>
      <c r="AE64" s="40">
        <f t="shared" si="3"/>
        <v>0</v>
      </c>
      <c r="AF64" s="40">
        <f t="shared" si="4"/>
        <v>9</v>
      </c>
      <c r="AG64" s="117">
        <f t="shared" si="5"/>
        <v>9</v>
      </c>
      <c r="AN64"/>
    </row>
    <row r="65" spans="1:40" ht="15.75" x14ac:dyDescent="0.25">
      <c r="A65" s="40">
        <v>2</v>
      </c>
      <c r="B65" s="40" t="s">
        <v>40</v>
      </c>
      <c r="C65" s="40">
        <v>2.1</v>
      </c>
      <c r="D65" s="80" t="str">
        <f>CONCATENATE(B65," ",C65)</f>
        <v>DM 2.1</v>
      </c>
      <c r="E65" s="51" t="s">
        <v>394</v>
      </c>
      <c r="F65" s="40" t="s">
        <v>321</v>
      </c>
      <c r="G65" s="40">
        <v>4.2</v>
      </c>
      <c r="H65" s="40">
        <v>1</v>
      </c>
      <c r="Y65" s="91">
        <v>3</v>
      </c>
      <c r="Z65" s="39" t="s">
        <v>553</v>
      </c>
      <c r="AA65" s="39" t="s">
        <v>73</v>
      </c>
      <c r="AB65" s="39">
        <v>3.2</v>
      </c>
      <c r="AC65" s="80" t="str">
        <f t="shared" si="1"/>
        <v>ESEC 3.2</v>
      </c>
      <c r="AD65" s="66" t="str">
        <f t="shared" si="2"/>
        <v>YES</v>
      </c>
      <c r="AE65" s="40">
        <f t="shared" si="3"/>
        <v>2</v>
      </c>
      <c r="AF65" s="40">
        <f t="shared" si="4"/>
        <v>3</v>
      </c>
      <c r="AG65" s="117">
        <f t="shared" si="5"/>
        <v>5</v>
      </c>
      <c r="AN65"/>
    </row>
    <row r="66" spans="1:40" ht="15.75" x14ac:dyDescent="0.25">
      <c r="A66" s="40">
        <v>2</v>
      </c>
      <c r="B66" s="40" t="s">
        <v>40</v>
      </c>
      <c r="C66" s="40">
        <v>2.1</v>
      </c>
      <c r="D66" s="80" t="str">
        <f>CONCATENATE(B66," ",C66)</f>
        <v>DM 2.1</v>
      </c>
      <c r="E66" s="51" t="s">
        <v>394</v>
      </c>
      <c r="F66" s="40" t="s">
        <v>342</v>
      </c>
      <c r="G66" s="40">
        <v>1.2</v>
      </c>
      <c r="H66" s="40">
        <v>2</v>
      </c>
      <c r="Y66" s="91">
        <v>3</v>
      </c>
      <c r="Z66" s="39" t="s">
        <v>553</v>
      </c>
      <c r="AA66" s="39" t="s">
        <v>73</v>
      </c>
      <c r="AB66" s="39">
        <v>3.3</v>
      </c>
      <c r="AC66" s="80" t="str">
        <f t="shared" si="1"/>
        <v>ESEC 3.3</v>
      </c>
      <c r="AD66" s="66" t="str">
        <f t="shared" si="2"/>
        <v>YES</v>
      </c>
      <c r="AE66" s="40">
        <f t="shared" si="3"/>
        <v>0</v>
      </c>
      <c r="AF66" s="40">
        <f t="shared" si="4"/>
        <v>2</v>
      </c>
      <c r="AG66" s="117">
        <f t="shared" si="5"/>
        <v>2</v>
      </c>
      <c r="AN66"/>
    </row>
    <row r="67" spans="1:40" ht="15.75" x14ac:dyDescent="0.25">
      <c r="A67" s="40">
        <v>2</v>
      </c>
      <c r="B67" s="40" t="s">
        <v>40</v>
      </c>
      <c r="C67" s="40">
        <v>2.1</v>
      </c>
      <c r="D67" s="80" t="str">
        <f>CONCATENATE(B67," ",C67)</f>
        <v>DM 2.1</v>
      </c>
      <c r="E67" s="51" t="s">
        <v>394</v>
      </c>
      <c r="F67" s="40" t="s">
        <v>363</v>
      </c>
      <c r="G67" s="40">
        <v>2.2000000000000002</v>
      </c>
      <c r="H67" s="40">
        <v>5</v>
      </c>
      <c r="Y67" s="91">
        <v>1</v>
      </c>
      <c r="Z67" s="39" t="s">
        <v>549</v>
      </c>
      <c r="AA67" s="39" t="s">
        <v>90</v>
      </c>
      <c r="AB67" s="39">
        <v>1.1000000000000001</v>
      </c>
      <c r="AC67" s="80" t="str">
        <f t="shared" si="1"/>
        <v>EST 1.1</v>
      </c>
      <c r="AD67" s="66" t="str">
        <f t="shared" si="2"/>
        <v>NO</v>
      </c>
      <c r="AE67" s="40">
        <f t="shared" si="3"/>
        <v>0</v>
      </c>
      <c r="AF67" s="40">
        <f t="shared" si="4"/>
        <v>0</v>
      </c>
      <c r="AG67" s="117">
        <f t="shared" si="5"/>
        <v>0</v>
      </c>
      <c r="AN67"/>
    </row>
    <row r="68" spans="1:40" ht="15.75" x14ac:dyDescent="0.25">
      <c r="A68" s="40">
        <v>3</v>
      </c>
      <c r="B68" s="40" t="s">
        <v>40</v>
      </c>
      <c r="C68" s="40">
        <v>3.1</v>
      </c>
      <c r="D68" s="80" t="str">
        <f>CONCATENATE(B68," ",C68)</f>
        <v>DM 3.1</v>
      </c>
      <c r="E68" s="51" t="s">
        <v>394</v>
      </c>
      <c r="F68" s="40" t="s">
        <v>321</v>
      </c>
      <c r="G68" s="40">
        <v>3.3</v>
      </c>
      <c r="H68" s="40" t="s">
        <v>436</v>
      </c>
      <c r="Y68" s="91">
        <v>2</v>
      </c>
      <c r="Z68" s="39" t="s">
        <v>549</v>
      </c>
      <c r="AA68" s="39" t="s">
        <v>90</v>
      </c>
      <c r="AB68" s="39">
        <v>2.1</v>
      </c>
      <c r="AC68" s="80" t="str">
        <f t="shared" ref="AC68:AC131" si="13">CONCATENATE(AA68," ",AB68)</f>
        <v>EST 2.1</v>
      </c>
      <c r="AD68" s="66" t="str">
        <f t="shared" ref="AD68:AD131" si="14">IF(AG68&gt;0, "YES", "NO")</f>
        <v>NO</v>
      </c>
      <c r="AE68" s="40">
        <f t="shared" ref="AE68:AE131" si="15">COUNTIFS($D$3:$D$441,$AC68,$E$3:$E$441,$J$3)</f>
        <v>0</v>
      </c>
      <c r="AF68" s="40">
        <f t="shared" ref="AF68:AF131" si="16">COUNTIFS($D$3:$D$441,$AC68,$E$3:$E$441,$J$4)</f>
        <v>0</v>
      </c>
      <c r="AG68" s="117">
        <f t="shared" ref="AG68:AG131" si="17">AE68+AF68</f>
        <v>0</v>
      </c>
      <c r="AN68"/>
    </row>
    <row r="69" spans="1:40" ht="15.75" x14ac:dyDescent="0.25">
      <c r="A69" s="40">
        <v>3</v>
      </c>
      <c r="B69" s="40" t="s">
        <v>40</v>
      </c>
      <c r="C69" s="40">
        <v>3.1</v>
      </c>
      <c r="D69" s="80" t="str">
        <f>CONCATENATE(B69," ",C69)</f>
        <v>DM 3.1</v>
      </c>
      <c r="E69" s="51" t="s">
        <v>394</v>
      </c>
      <c r="F69" s="40" t="s">
        <v>337</v>
      </c>
      <c r="G69" s="40">
        <v>3.1</v>
      </c>
      <c r="H69" s="40" t="s">
        <v>434</v>
      </c>
      <c r="Y69" s="91">
        <v>2</v>
      </c>
      <c r="Z69" s="39" t="s">
        <v>549</v>
      </c>
      <c r="AA69" s="39" t="s">
        <v>90</v>
      </c>
      <c r="AB69" s="39">
        <v>2.2000000000000002</v>
      </c>
      <c r="AC69" s="80" t="str">
        <f t="shared" si="13"/>
        <v>EST 2.2</v>
      </c>
      <c r="AD69" s="66" t="str">
        <f t="shared" si="14"/>
        <v>NO</v>
      </c>
      <c r="AE69" s="40">
        <f t="shared" si="15"/>
        <v>0</v>
      </c>
      <c r="AF69" s="40">
        <f t="shared" si="16"/>
        <v>0</v>
      </c>
      <c r="AG69" s="117">
        <f t="shared" si="17"/>
        <v>0</v>
      </c>
      <c r="AN69"/>
    </row>
    <row r="70" spans="1:40" ht="15.75" x14ac:dyDescent="0.25">
      <c r="A70" s="40">
        <v>3</v>
      </c>
      <c r="B70" s="40" t="s">
        <v>40</v>
      </c>
      <c r="C70" s="40">
        <v>3.1</v>
      </c>
      <c r="D70" s="80" t="str">
        <f>CONCATENATE(B70," ",C70)</f>
        <v>DM 3.1</v>
      </c>
      <c r="E70" s="51" t="s">
        <v>394</v>
      </c>
      <c r="F70" s="40" t="s">
        <v>342</v>
      </c>
      <c r="G70" s="40">
        <v>1.1000000000000001</v>
      </c>
      <c r="H70" s="40">
        <v>4</v>
      </c>
      <c r="Y70" s="91">
        <v>2</v>
      </c>
      <c r="Z70" s="39" t="s">
        <v>549</v>
      </c>
      <c r="AA70" s="39" t="s">
        <v>90</v>
      </c>
      <c r="AB70" s="39">
        <v>2.2999999999999998</v>
      </c>
      <c r="AC70" s="80" t="str">
        <f t="shared" si="13"/>
        <v>EST 2.3</v>
      </c>
      <c r="AD70" s="66" t="str">
        <f t="shared" si="14"/>
        <v>NO</v>
      </c>
      <c r="AE70" s="40">
        <f t="shared" si="15"/>
        <v>0</v>
      </c>
      <c r="AF70" s="40">
        <f t="shared" si="16"/>
        <v>0</v>
      </c>
      <c r="AG70" s="117">
        <f t="shared" si="17"/>
        <v>0</v>
      </c>
      <c r="AN70"/>
    </row>
    <row r="71" spans="1:40" ht="15.75" x14ac:dyDescent="0.25">
      <c r="A71" s="40">
        <v>1</v>
      </c>
      <c r="B71" s="40" t="s">
        <v>73</v>
      </c>
      <c r="C71" s="40">
        <v>1.2</v>
      </c>
      <c r="D71" s="80" t="str">
        <f>CONCATENATE(B71," ",C71)</f>
        <v>ESEC 1.2</v>
      </c>
      <c r="E71" s="51" t="s">
        <v>394</v>
      </c>
      <c r="F71" s="40" t="s">
        <v>321</v>
      </c>
      <c r="G71" s="40">
        <v>3.2</v>
      </c>
      <c r="H71" s="40">
        <v>1</v>
      </c>
      <c r="Y71" s="91">
        <v>3</v>
      </c>
      <c r="Z71" s="39" t="s">
        <v>549</v>
      </c>
      <c r="AA71" s="39" t="s">
        <v>90</v>
      </c>
      <c r="AB71" s="39">
        <v>3.1</v>
      </c>
      <c r="AC71" s="80" t="str">
        <f t="shared" si="13"/>
        <v>EST 3.1</v>
      </c>
      <c r="AD71" s="66" t="str">
        <f t="shared" si="14"/>
        <v>NO</v>
      </c>
      <c r="AE71" s="40">
        <f t="shared" si="15"/>
        <v>0</v>
      </c>
      <c r="AF71" s="40">
        <f t="shared" si="16"/>
        <v>0</v>
      </c>
      <c r="AG71" s="117">
        <f t="shared" si="17"/>
        <v>0</v>
      </c>
      <c r="AN71"/>
    </row>
    <row r="72" spans="1:40" ht="15.75" x14ac:dyDescent="0.25">
      <c r="A72" s="40">
        <v>2</v>
      </c>
      <c r="B72" s="40" t="s">
        <v>73</v>
      </c>
      <c r="C72" s="40">
        <v>2.1</v>
      </c>
      <c r="D72" s="80" t="str">
        <f>CONCATENATE(B72," ",C72)</f>
        <v>ESEC 2.1</v>
      </c>
      <c r="E72" s="51" t="s">
        <v>394</v>
      </c>
      <c r="F72" s="40" t="s">
        <v>321</v>
      </c>
      <c r="G72" s="40">
        <v>1.1000000000000001</v>
      </c>
      <c r="H72" s="40" t="s">
        <v>436</v>
      </c>
      <c r="Y72" s="91">
        <v>3</v>
      </c>
      <c r="Z72" s="39" t="s">
        <v>549</v>
      </c>
      <c r="AA72" s="39" t="s">
        <v>90</v>
      </c>
      <c r="AB72" s="39">
        <v>3.2</v>
      </c>
      <c r="AC72" s="80" t="str">
        <f t="shared" si="13"/>
        <v>EST 3.2</v>
      </c>
      <c r="AD72" s="66" t="str">
        <f t="shared" si="14"/>
        <v>NO</v>
      </c>
      <c r="AE72" s="40">
        <f t="shared" si="15"/>
        <v>0</v>
      </c>
      <c r="AF72" s="40">
        <f t="shared" si="16"/>
        <v>0</v>
      </c>
      <c r="AG72" s="117">
        <f t="shared" si="17"/>
        <v>0</v>
      </c>
      <c r="AN72"/>
    </row>
    <row r="73" spans="1:40" ht="15.75" x14ac:dyDescent="0.25">
      <c r="A73" s="40">
        <v>2</v>
      </c>
      <c r="B73" s="40" t="s">
        <v>73</v>
      </c>
      <c r="C73" s="40">
        <v>2.1</v>
      </c>
      <c r="D73" s="80" t="str">
        <f>CONCATENATE(B73," ",C73)</f>
        <v>ESEC 2.1</v>
      </c>
      <c r="E73" s="51" t="s">
        <v>394</v>
      </c>
      <c r="F73" s="40" t="s">
        <v>321</v>
      </c>
      <c r="G73" s="40">
        <v>1.2</v>
      </c>
      <c r="H73" s="40">
        <v>6</v>
      </c>
      <c r="Y73" s="91">
        <v>1</v>
      </c>
      <c r="Z73" s="39" t="s">
        <v>554</v>
      </c>
      <c r="AA73" s="39" t="s">
        <v>83</v>
      </c>
      <c r="AB73" s="39">
        <v>1.1000000000000001</v>
      </c>
      <c r="AC73" s="80" t="str">
        <f t="shared" si="13"/>
        <v>EVW 1.1</v>
      </c>
      <c r="AD73" s="66" t="str">
        <f t="shared" si="14"/>
        <v>NO</v>
      </c>
      <c r="AE73" s="40">
        <f t="shared" si="15"/>
        <v>0</v>
      </c>
      <c r="AF73" s="40">
        <f t="shared" si="16"/>
        <v>0</v>
      </c>
      <c r="AG73" s="117">
        <f t="shared" si="17"/>
        <v>0</v>
      </c>
      <c r="AN73"/>
    </row>
    <row r="74" spans="1:40" ht="15.75" x14ac:dyDescent="0.25">
      <c r="A74" s="40">
        <v>2</v>
      </c>
      <c r="B74" s="40" t="s">
        <v>73</v>
      </c>
      <c r="C74" s="40">
        <v>2.1</v>
      </c>
      <c r="D74" s="80" t="str">
        <f>CONCATENATE(B74," ",C74)</f>
        <v>ESEC 2.1</v>
      </c>
      <c r="E74" s="51" t="s">
        <v>394</v>
      </c>
      <c r="F74" s="40" t="s">
        <v>342</v>
      </c>
      <c r="G74" s="40">
        <v>1.2</v>
      </c>
      <c r="H74" s="40">
        <v>3</v>
      </c>
      <c r="Y74" s="91">
        <v>1</v>
      </c>
      <c r="Z74" s="39" t="s">
        <v>554</v>
      </c>
      <c r="AA74" s="39" t="s">
        <v>83</v>
      </c>
      <c r="AB74" s="39">
        <v>1.2</v>
      </c>
      <c r="AC74" s="80" t="str">
        <f t="shared" si="13"/>
        <v>EVW 1.2</v>
      </c>
      <c r="AD74" s="66" t="str">
        <f t="shared" si="14"/>
        <v>NO</v>
      </c>
      <c r="AE74" s="40">
        <f t="shared" si="15"/>
        <v>0</v>
      </c>
      <c r="AF74" s="40">
        <f t="shared" si="16"/>
        <v>0</v>
      </c>
      <c r="AG74" s="117">
        <f t="shared" si="17"/>
        <v>0</v>
      </c>
      <c r="AN74"/>
    </row>
    <row r="75" spans="1:40" ht="15.75" x14ac:dyDescent="0.25">
      <c r="A75" s="40">
        <v>2</v>
      </c>
      <c r="B75" s="40" t="s">
        <v>73</v>
      </c>
      <c r="C75" s="40">
        <v>2.2000000000000002</v>
      </c>
      <c r="D75" s="80" t="str">
        <f>CONCATENATE(B75," ",C75)</f>
        <v>ESEC 2.2</v>
      </c>
      <c r="E75" s="51" t="s">
        <v>394</v>
      </c>
      <c r="F75" s="40" t="s">
        <v>321</v>
      </c>
      <c r="G75" s="40">
        <v>1.1000000000000001</v>
      </c>
      <c r="H75" s="40" t="s">
        <v>437</v>
      </c>
      <c r="Y75" s="91">
        <v>2</v>
      </c>
      <c r="Z75" s="39" t="s">
        <v>554</v>
      </c>
      <c r="AA75" s="39" t="s">
        <v>83</v>
      </c>
      <c r="AB75" s="39">
        <v>2.1</v>
      </c>
      <c r="AC75" s="80" t="str">
        <f t="shared" si="13"/>
        <v>EVW 2.1</v>
      </c>
      <c r="AD75" s="66" t="str">
        <f t="shared" si="14"/>
        <v>NO</v>
      </c>
      <c r="AE75" s="40">
        <f t="shared" si="15"/>
        <v>0</v>
      </c>
      <c r="AF75" s="40">
        <f t="shared" si="16"/>
        <v>0</v>
      </c>
      <c r="AG75" s="117">
        <f t="shared" si="17"/>
        <v>0</v>
      </c>
      <c r="AN75"/>
    </row>
    <row r="76" spans="1:40" ht="15.75" x14ac:dyDescent="0.25">
      <c r="A76" s="40">
        <v>2</v>
      </c>
      <c r="B76" s="40" t="s">
        <v>73</v>
      </c>
      <c r="C76" s="40">
        <v>2.2999999999999998</v>
      </c>
      <c r="D76" s="80" t="str">
        <f>CONCATENATE(B76," ",C76)</f>
        <v>ESEC 2.3</v>
      </c>
      <c r="E76" s="51" t="s">
        <v>394</v>
      </c>
      <c r="F76" s="40" t="s">
        <v>342</v>
      </c>
      <c r="G76" s="40">
        <v>5.0999999999999996</v>
      </c>
      <c r="H76" s="40">
        <v>6</v>
      </c>
      <c r="Y76" s="91">
        <v>2</v>
      </c>
      <c r="Z76" s="39" t="s">
        <v>554</v>
      </c>
      <c r="AA76" s="39" t="s">
        <v>83</v>
      </c>
      <c r="AB76" s="39">
        <v>2.2000000000000002</v>
      </c>
      <c r="AC76" s="80" t="str">
        <f t="shared" si="13"/>
        <v>EVW 2.2</v>
      </c>
      <c r="AD76" s="66" t="str">
        <f t="shared" si="14"/>
        <v>NO</v>
      </c>
      <c r="AE76" s="40">
        <f t="shared" si="15"/>
        <v>0</v>
      </c>
      <c r="AF76" s="40">
        <f t="shared" si="16"/>
        <v>0</v>
      </c>
      <c r="AG76" s="117">
        <f t="shared" si="17"/>
        <v>0</v>
      </c>
      <c r="AN76"/>
    </row>
    <row r="77" spans="1:40" ht="18" customHeight="1" x14ac:dyDescent="0.25">
      <c r="A77" s="40">
        <v>2</v>
      </c>
      <c r="B77" s="40" t="s">
        <v>73</v>
      </c>
      <c r="C77" s="40">
        <v>2.4</v>
      </c>
      <c r="D77" s="80" t="str">
        <f>CONCATENATE(B77," ",C77)</f>
        <v>ESEC 2.4</v>
      </c>
      <c r="E77" s="51" t="s">
        <v>394</v>
      </c>
      <c r="F77" s="40" t="s">
        <v>321</v>
      </c>
      <c r="G77" s="40">
        <v>5.0999999999999996</v>
      </c>
      <c r="H77" s="40" t="s">
        <v>517</v>
      </c>
      <c r="Y77" s="91">
        <v>3</v>
      </c>
      <c r="Z77" s="39" t="s">
        <v>554</v>
      </c>
      <c r="AA77" s="39" t="s">
        <v>83</v>
      </c>
      <c r="AB77" s="39">
        <v>3.1</v>
      </c>
      <c r="AC77" s="80" t="str">
        <f t="shared" si="13"/>
        <v>EVW 3.1</v>
      </c>
      <c r="AD77" s="66" t="str">
        <f t="shared" si="14"/>
        <v>NO</v>
      </c>
      <c r="AE77" s="40">
        <f t="shared" si="15"/>
        <v>0</v>
      </c>
      <c r="AF77" s="40">
        <f t="shared" si="16"/>
        <v>0</v>
      </c>
      <c r="AG77" s="117">
        <f t="shared" si="17"/>
        <v>0</v>
      </c>
      <c r="AN77"/>
    </row>
    <row r="78" spans="1:40" ht="15.75" x14ac:dyDescent="0.25">
      <c r="A78" s="40">
        <v>3</v>
      </c>
      <c r="B78" s="40" t="s">
        <v>73</v>
      </c>
      <c r="C78" s="40">
        <v>2.4</v>
      </c>
      <c r="D78" s="80" t="str">
        <f>CONCATENATE(B78," ",C78)</f>
        <v>ESEC 2.4</v>
      </c>
      <c r="E78" s="51" t="s">
        <v>394</v>
      </c>
      <c r="F78" s="40" t="s">
        <v>342</v>
      </c>
      <c r="G78" s="40">
        <v>1.3</v>
      </c>
      <c r="H78" s="40">
        <v>2</v>
      </c>
      <c r="Y78" s="91">
        <v>3</v>
      </c>
      <c r="Z78" s="39" t="s">
        <v>554</v>
      </c>
      <c r="AA78" s="39" t="s">
        <v>83</v>
      </c>
      <c r="AB78" s="39">
        <v>3.2</v>
      </c>
      <c r="AC78" s="80" t="str">
        <f t="shared" si="13"/>
        <v>EVW 3.2</v>
      </c>
      <c r="AD78" s="66" t="str">
        <f t="shared" si="14"/>
        <v>NO</v>
      </c>
      <c r="AE78" s="40">
        <f t="shared" si="15"/>
        <v>0</v>
      </c>
      <c r="AF78" s="40">
        <f t="shared" si="16"/>
        <v>0</v>
      </c>
      <c r="AG78" s="117">
        <f t="shared" si="17"/>
        <v>0</v>
      </c>
      <c r="AN78"/>
    </row>
    <row r="79" spans="1:40" ht="15.75" x14ac:dyDescent="0.25">
      <c r="A79" s="40">
        <v>3</v>
      </c>
      <c r="B79" s="40" t="s">
        <v>73</v>
      </c>
      <c r="C79" s="40">
        <v>2.4</v>
      </c>
      <c r="D79" s="80" t="str">
        <f>CONCATENATE(B79," ",C79)</f>
        <v>ESEC 2.4</v>
      </c>
      <c r="E79" s="51" t="s">
        <v>394</v>
      </c>
      <c r="F79" s="40" t="s">
        <v>342</v>
      </c>
      <c r="G79" s="40">
        <v>4.4000000000000004</v>
      </c>
      <c r="H79" s="40">
        <v>2</v>
      </c>
      <c r="Y79" s="91">
        <v>1</v>
      </c>
      <c r="Z79" s="39" t="s">
        <v>549</v>
      </c>
      <c r="AA79" s="39" t="s">
        <v>97</v>
      </c>
      <c r="AB79" s="39">
        <v>1.1000000000000001</v>
      </c>
      <c r="AC79" s="80" t="str">
        <f t="shared" si="13"/>
        <v>GOV 1.1</v>
      </c>
      <c r="AD79" s="66" t="str">
        <f t="shared" si="14"/>
        <v>YES</v>
      </c>
      <c r="AE79" s="40">
        <f t="shared" si="15"/>
        <v>0</v>
      </c>
      <c r="AF79" s="40">
        <f t="shared" si="16"/>
        <v>1</v>
      </c>
      <c r="AG79" s="117">
        <f t="shared" si="17"/>
        <v>1</v>
      </c>
      <c r="AN79"/>
    </row>
    <row r="80" spans="1:40" ht="15.75" x14ac:dyDescent="0.25">
      <c r="A80" s="40">
        <v>3</v>
      </c>
      <c r="B80" s="40" t="s">
        <v>73</v>
      </c>
      <c r="C80" s="40">
        <v>3.1</v>
      </c>
      <c r="D80" s="80" t="str">
        <f>CONCATENATE(B80," ",C80)</f>
        <v>ESEC 3.1</v>
      </c>
      <c r="E80" s="51" t="s">
        <v>394</v>
      </c>
      <c r="F80" s="40" t="s">
        <v>321</v>
      </c>
      <c r="G80" s="40">
        <v>1.1000000000000001</v>
      </c>
      <c r="H80" s="40" t="s">
        <v>435</v>
      </c>
      <c r="Y80" s="91">
        <v>2</v>
      </c>
      <c r="Z80" s="39" t="s">
        <v>549</v>
      </c>
      <c r="AA80" s="39" t="s">
        <v>97</v>
      </c>
      <c r="AB80" s="39">
        <v>2.1</v>
      </c>
      <c r="AC80" s="80" t="str">
        <f t="shared" si="13"/>
        <v>GOV 2.1</v>
      </c>
      <c r="AD80" s="66" t="str">
        <f t="shared" si="14"/>
        <v>YES</v>
      </c>
      <c r="AE80" s="40">
        <f t="shared" si="15"/>
        <v>0</v>
      </c>
      <c r="AF80" s="40">
        <f t="shared" si="16"/>
        <v>1</v>
      </c>
      <c r="AG80" s="117">
        <f t="shared" si="17"/>
        <v>1</v>
      </c>
      <c r="AN80"/>
    </row>
    <row r="81" spans="1:40" ht="15.75" x14ac:dyDescent="0.25">
      <c r="A81" s="40">
        <v>3</v>
      </c>
      <c r="B81" s="40" t="s">
        <v>73</v>
      </c>
      <c r="C81" s="40">
        <v>3.1</v>
      </c>
      <c r="D81" s="80" t="str">
        <f>CONCATENATE(B81," ",C81)</f>
        <v>ESEC 3.1</v>
      </c>
      <c r="E81" s="51" t="s">
        <v>394</v>
      </c>
      <c r="F81" s="40" t="s">
        <v>321</v>
      </c>
      <c r="G81" s="40">
        <v>1.2</v>
      </c>
      <c r="H81" s="40" t="s">
        <v>438</v>
      </c>
      <c r="Y81" s="91">
        <v>2</v>
      </c>
      <c r="Z81" s="39" t="s">
        <v>549</v>
      </c>
      <c r="AA81" s="39" t="s">
        <v>97</v>
      </c>
      <c r="AB81" s="39">
        <v>2.2000000000000002</v>
      </c>
      <c r="AC81" s="80" t="str">
        <f t="shared" si="13"/>
        <v>GOV 2.2</v>
      </c>
      <c r="AD81" s="66" t="str">
        <f t="shared" si="14"/>
        <v>YES</v>
      </c>
      <c r="AE81" s="40">
        <f t="shared" si="15"/>
        <v>0</v>
      </c>
      <c r="AF81" s="40">
        <f t="shared" si="16"/>
        <v>2</v>
      </c>
      <c r="AG81" s="117">
        <f t="shared" si="17"/>
        <v>2</v>
      </c>
      <c r="AN81"/>
    </row>
    <row r="82" spans="1:40" ht="15.75" x14ac:dyDescent="0.25">
      <c r="A82" s="40">
        <v>3</v>
      </c>
      <c r="B82" s="40" t="s">
        <v>73</v>
      </c>
      <c r="C82" s="40">
        <v>3.1</v>
      </c>
      <c r="D82" s="80" t="str">
        <f>CONCATENATE(B82," ",C82)</f>
        <v>ESEC 3.1</v>
      </c>
      <c r="E82" s="51" t="s">
        <v>394</v>
      </c>
      <c r="F82" s="40" t="s">
        <v>321</v>
      </c>
      <c r="G82" s="40">
        <v>1.3</v>
      </c>
      <c r="H82" s="40">
        <v>5</v>
      </c>
      <c r="Y82" s="91">
        <v>2</v>
      </c>
      <c r="Z82" s="39" t="s">
        <v>549</v>
      </c>
      <c r="AA82" s="39" t="s">
        <v>97</v>
      </c>
      <c r="AB82" s="39">
        <v>2.2999999999999998</v>
      </c>
      <c r="AC82" s="80" t="str">
        <f t="shared" si="13"/>
        <v>GOV 2.3</v>
      </c>
      <c r="AD82" s="66" t="str">
        <f t="shared" si="14"/>
        <v>YES</v>
      </c>
      <c r="AE82" s="40">
        <f t="shared" si="15"/>
        <v>0</v>
      </c>
      <c r="AF82" s="40">
        <f t="shared" si="16"/>
        <v>1</v>
      </c>
      <c r="AG82" s="117">
        <f t="shared" si="17"/>
        <v>1</v>
      </c>
      <c r="AN82"/>
    </row>
    <row r="83" spans="1:40" ht="15.75" x14ac:dyDescent="0.25">
      <c r="A83" s="40">
        <v>3</v>
      </c>
      <c r="B83" s="40" t="s">
        <v>73</v>
      </c>
      <c r="C83" s="40">
        <v>3.1</v>
      </c>
      <c r="D83" s="80" t="str">
        <f>CONCATENATE(B83," ",C83)</f>
        <v>ESEC 3.1</v>
      </c>
      <c r="E83" s="51" t="s">
        <v>394</v>
      </c>
      <c r="F83" s="40" t="s">
        <v>321</v>
      </c>
      <c r="G83" s="40">
        <v>2.1</v>
      </c>
      <c r="H83" s="40" t="s">
        <v>440</v>
      </c>
      <c r="Y83" s="91">
        <v>2</v>
      </c>
      <c r="Z83" s="39" t="s">
        <v>549</v>
      </c>
      <c r="AA83" s="39" t="s">
        <v>97</v>
      </c>
      <c r="AB83" s="39">
        <v>2.4</v>
      </c>
      <c r="AC83" s="80" t="str">
        <f t="shared" si="13"/>
        <v>GOV 2.4</v>
      </c>
      <c r="AD83" s="66" t="str">
        <f t="shared" si="14"/>
        <v>YES</v>
      </c>
      <c r="AE83" s="40">
        <f t="shared" si="15"/>
        <v>0</v>
      </c>
      <c r="AF83" s="40">
        <f t="shared" si="16"/>
        <v>1</v>
      </c>
      <c r="AG83" s="117">
        <f t="shared" si="17"/>
        <v>1</v>
      </c>
      <c r="AN83"/>
    </row>
    <row r="84" spans="1:40" ht="15.75" x14ac:dyDescent="0.25">
      <c r="A84" s="40">
        <v>3</v>
      </c>
      <c r="B84" s="40" t="s">
        <v>73</v>
      </c>
      <c r="C84" s="40">
        <v>3.1</v>
      </c>
      <c r="D84" s="80" t="str">
        <f>CONCATENATE(B84," ",C84)</f>
        <v>ESEC 3.1</v>
      </c>
      <c r="E84" s="51" t="s">
        <v>394</v>
      </c>
      <c r="F84" s="40" t="s">
        <v>321</v>
      </c>
      <c r="G84" s="40">
        <v>2.1</v>
      </c>
      <c r="H84" s="40" t="s">
        <v>436</v>
      </c>
      <c r="Y84" s="91">
        <v>3</v>
      </c>
      <c r="Z84" s="39" t="s">
        <v>549</v>
      </c>
      <c r="AA84" s="39" t="s">
        <v>97</v>
      </c>
      <c r="AB84" s="39">
        <v>3.1</v>
      </c>
      <c r="AC84" s="80" t="str">
        <f t="shared" si="13"/>
        <v>GOV 3.1</v>
      </c>
      <c r="AD84" s="66" t="str">
        <f t="shared" si="14"/>
        <v>NO</v>
      </c>
      <c r="AE84" s="40">
        <f t="shared" si="15"/>
        <v>0</v>
      </c>
      <c r="AF84" s="40">
        <f t="shared" si="16"/>
        <v>0</v>
      </c>
      <c r="AG84" s="117">
        <f t="shared" si="17"/>
        <v>0</v>
      </c>
      <c r="AN84"/>
    </row>
    <row r="85" spans="1:40" ht="15.75" x14ac:dyDescent="0.25">
      <c r="A85" s="39">
        <v>3</v>
      </c>
      <c r="B85" s="39" t="s">
        <v>73</v>
      </c>
      <c r="C85" s="39">
        <v>3.1</v>
      </c>
      <c r="D85" s="80" t="str">
        <f>CONCATENATE(B85," ",C85)</f>
        <v>ESEC 3.1</v>
      </c>
      <c r="E85" s="51" t="s">
        <v>394</v>
      </c>
      <c r="F85" s="40" t="s">
        <v>321</v>
      </c>
      <c r="G85" s="40">
        <v>5.0999999999999996</v>
      </c>
      <c r="H85" s="40" t="s">
        <v>463</v>
      </c>
      <c r="Y85" s="91">
        <v>3</v>
      </c>
      <c r="Z85" s="39" t="s">
        <v>549</v>
      </c>
      <c r="AA85" s="39" t="s">
        <v>97</v>
      </c>
      <c r="AB85" s="39">
        <v>3.2</v>
      </c>
      <c r="AC85" s="80" t="str">
        <f t="shared" si="13"/>
        <v>GOV 3.2</v>
      </c>
      <c r="AD85" s="66" t="str">
        <f t="shared" si="14"/>
        <v>NO</v>
      </c>
      <c r="AE85" s="40">
        <f t="shared" si="15"/>
        <v>0</v>
      </c>
      <c r="AF85" s="40">
        <f t="shared" si="16"/>
        <v>0</v>
      </c>
      <c r="AG85" s="117">
        <f t="shared" si="17"/>
        <v>0</v>
      </c>
      <c r="AN85"/>
    </row>
    <row r="86" spans="1:40" ht="15.75" x14ac:dyDescent="0.25">
      <c r="A86" s="40">
        <v>3</v>
      </c>
      <c r="B86" s="40" t="s">
        <v>73</v>
      </c>
      <c r="C86" s="40">
        <v>3.1</v>
      </c>
      <c r="D86" s="80" t="str">
        <f>CONCATENATE(B86," ",C86)</f>
        <v>ESEC 3.1</v>
      </c>
      <c r="E86" s="51" t="s">
        <v>394</v>
      </c>
      <c r="F86" s="40" t="s">
        <v>342</v>
      </c>
      <c r="G86" s="40">
        <v>1.1000000000000001</v>
      </c>
      <c r="H86" s="40" t="s">
        <v>437</v>
      </c>
      <c r="Y86" s="91">
        <v>4</v>
      </c>
      <c r="Z86" s="39" t="s">
        <v>549</v>
      </c>
      <c r="AA86" s="39" t="s">
        <v>97</v>
      </c>
      <c r="AB86" s="39">
        <v>4.0999999999999996</v>
      </c>
      <c r="AC86" s="80" t="str">
        <f t="shared" si="13"/>
        <v>GOV 4.1</v>
      </c>
      <c r="AD86" s="66" t="str">
        <f t="shared" si="14"/>
        <v>NO</v>
      </c>
      <c r="AE86" s="40">
        <f t="shared" si="15"/>
        <v>0</v>
      </c>
      <c r="AF86" s="40">
        <f t="shared" si="16"/>
        <v>0</v>
      </c>
      <c r="AG86" s="117">
        <f t="shared" si="17"/>
        <v>0</v>
      </c>
      <c r="AN86"/>
    </row>
    <row r="87" spans="1:40" ht="15.75" x14ac:dyDescent="0.25">
      <c r="A87" s="40">
        <v>3</v>
      </c>
      <c r="B87" s="40" t="s">
        <v>73</v>
      </c>
      <c r="C87" s="40">
        <v>3.1</v>
      </c>
      <c r="D87" s="80" t="str">
        <f>CONCATENATE(B87," ",C87)</f>
        <v>ESEC 3.1</v>
      </c>
      <c r="E87" s="51" t="s">
        <v>394</v>
      </c>
      <c r="F87" s="40" t="s">
        <v>342</v>
      </c>
      <c r="G87" s="40">
        <v>1.3</v>
      </c>
      <c r="H87" s="40" t="s">
        <v>437</v>
      </c>
      <c r="Y87" s="91">
        <v>1</v>
      </c>
      <c r="Z87" s="39" t="s">
        <v>549</v>
      </c>
      <c r="AA87" s="39" t="s">
        <v>106</v>
      </c>
      <c r="AB87" s="39">
        <v>1.1000000000000001</v>
      </c>
      <c r="AC87" s="80" t="str">
        <f t="shared" si="13"/>
        <v>II 1.1</v>
      </c>
      <c r="AD87" s="66" t="str">
        <f t="shared" si="14"/>
        <v>NO</v>
      </c>
      <c r="AE87" s="40">
        <f t="shared" si="15"/>
        <v>0</v>
      </c>
      <c r="AF87" s="40">
        <f t="shared" si="16"/>
        <v>0</v>
      </c>
      <c r="AG87" s="117">
        <f t="shared" si="17"/>
        <v>0</v>
      </c>
      <c r="AN87"/>
    </row>
    <row r="88" spans="1:40" ht="15.75" x14ac:dyDescent="0.25">
      <c r="A88" s="39">
        <v>3</v>
      </c>
      <c r="B88" s="39" t="s">
        <v>73</v>
      </c>
      <c r="C88" s="39">
        <v>3.1</v>
      </c>
      <c r="D88" s="80" t="str">
        <f>CONCATENATE(B88," ",C88)</f>
        <v>ESEC 3.1</v>
      </c>
      <c r="E88" s="51" t="s">
        <v>394</v>
      </c>
      <c r="F88" s="40" t="s">
        <v>363</v>
      </c>
      <c r="G88" s="40">
        <v>1.3</v>
      </c>
      <c r="H88" s="40">
        <v>4</v>
      </c>
      <c r="Y88" s="91">
        <v>2</v>
      </c>
      <c r="Z88" s="39" t="s">
        <v>549</v>
      </c>
      <c r="AA88" s="39" t="s">
        <v>106</v>
      </c>
      <c r="AB88" s="39">
        <v>2.1</v>
      </c>
      <c r="AC88" s="80" t="str">
        <f t="shared" si="13"/>
        <v>II 2.1</v>
      </c>
      <c r="AD88" s="66" t="str">
        <f t="shared" si="14"/>
        <v>NO</v>
      </c>
      <c r="AE88" s="40">
        <f t="shared" si="15"/>
        <v>0</v>
      </c>
      <c r="AF88" s="40">
        <f t="shared" si="16"/>
        <v>0</v>
      </c>
      <c r="AG88" s="117">
        <f t="shared" si="17"/>
        <v>0</v>
      </c>
      <c r="AN88"/>
    </row>
    <row r="89" spans="1:40" ht="15.75" x14ac:dyDescent="0.25">
      <c r="A89" s="40">
        <v>3</v>
      </c>
      <c r="B89" s="40" t="s">
        <v>73</v>
      </c>
      <c r="C89" s="40">
        <v>3.2</v>
      </c>
      <c r="D89" s="80" t="str">
        <f>CONCATENATE(B89," ",C89)</f>
        <v>ESEC 3.2</v>
      </c>
      <c r="E89" s="51" t="s">
        <v>394</v>
      </c>
      <c r="F89" s="40" t="s">
        <v>321</v>
      </c>
      <c r="G89" s="40">
        <v>4.2</v>
      </c>
      <c r="H89" s="40">
        <v>4</v>
      </c>
      <c r="Y89" s="91">
        <v>2</v>
      </c>
      <c r="Z89" s="39" t="s">
        <v>549</v>
      </c>
      <c r="AA89" s="39" t="s">
        <v>106</v>
      </c>
      <c r="AB89" s="39">
        <v>2.2000000000000002</v>
      </c>
      <c r="AC89" s="80" t="str">
        <f t="shared" si="13"/>
        <v>II 2.2</v>
      </c>
      <c r="AD89" s="66" t="str">
        <f t="shared" si="14"/>
        <v>YES</v>
      </c>
      <c r="AE89" s="40">
        <f t="shared" si="15"/>
        <v>0</v>
      </c>
      <c r="AF89" s="40">
        <f t="shared" si="16"/>
        <v>1</v>
      </c>
      <c r="AG89" s="117">
        <f t="shared" si="17"/>
        <v>1</v>
      </c>
      <c r="AN89"/>
    </row>
    <row r="90" spans="1:40" ht="15.75" x14ac:dyDescent="0.25">
      <c r="A90" s="40">
        <v>3</v>
      </c>
      <c r="B90" s="40" t="s">
        <v>73</v>
      </c>
      <c r="C90" s="40">
        <v>3.2</v>
      </c>
      <c r="D90" s="80" t="str">
        <f>CONCATENATE(B90," ",C90)</f>
        <v>ESEC 3.2</v>
      </c>
      <c r="E90" s="51" t="s">
        <v>394</v>
      </c>
      <c r="F90" s="40" t="s">
        <v>321</v>
      </c>
      <c r="G90" s="40">
        <v>5.0999999999999996</v>
      </c>
      <c r="H90" s="40" t="s">
        <v>518</v>
      </c>
      <c r="Y90" s="91">
        <v>3</v>
      </c>
      <c r="Z90" s="39" t="s">
        <v>549</v>
      </c>
      <c r="AA90" s="39" t="s">
        <v>106</v>
      </c>
      <c r="AB90" s="39">
        <v>3.1</v>
      </c>
      <c r="AC90" s="80" t="str">
        <f t="shared" si="13"/>
        <v>II 3.1</v>
      </c>
      <c r="AD90" s="66" t="str">
        <f t="shared" si="14"/>
        <v>NO</v>
      </c>
      <c r="AE90" s="40">
        <f t="shared" si="15"/>
        <v>0</v>
      </c>
      <c r="AF90" s="40">
        <f t="shared" si="16"/>
        <v>0</v>
      </c>
      <c r="AG90" s="117">
        <f t="shared" si="17"/>
        <v>0</v>
      </c>
      <c r="AN90"/>
    </row>
    <row r="91" spans="1:40" ht="15.75" x14ac:dyDescent="0.25">
      <c r="A91" s="40">
        <v>3</v>
      </c>
      <c r="B91" s="40" t="s">
        <v>73</v>
      </c>
      <c r="C91" s="40">
        <v>3.2</v>
      </c>
      <c r="D91" s="80" t="str">
        <f>CONCATENATE(B91," ",C91)</f>
        <v>ESEC 3.2</v>
      </c>
      <c r="E91" s="51" t="s">
        <v>394</v>
      </c>
      <c r="F91" s="40" t="s">
        <v>342</v>
      </c>
      <c r="G91" s="40">
        <v>4.2</v>
      </c>
      <c r="H91" s="40" t="s">
        <v>434</v>
      </c>
      <c r="Y91" s="91">
        <v>3</v>
      </c>
      <c r="Z91" s="39" t="s">
        <v>549</v>
      </c>
      <c r="AA91" s="39" t="s">
        <v>106</v>
      </c>
      <c r="AB91" s="39">
        <v>3.2</v>
      </c>
      <c r="AC91" s="80" t="str">
        <f t="shared" si="13"/>
        <v>II 3.2</v>
      </c>
      <c r="AD91" s="66" t="str">
        <f t="shared" si="14"/>
        <v>NO</v>
      </c>
      <c r="AE91" s="40">
        <f t="shared" si="15"/>
        <v>0</v>
      </c>
      <c r="AF91" s="40">
        <f t="shared" si="16"/>
        <v>0</v>
      </c>
      <c r="AG91" s="117">
        <f t="shared" si="17"/>
        <v>0</v>
      </c>
      <c r="AN91"/>
    </row>
    <row r="92" spans="1:40" ht="15.75" x14ac:dyDescent="0.25">
      <c r="A92" s="40">
        <v>3</v>
      </c>
      <c r="B92" s="40" t="s">
        <v>73</v>
      </c>
      <c r="C92" s="40">
        <v>3.3</v>
      </c>
      <c r="D92" s="80" t="str">
        <f>CONCATENATE(B92," ",C92)</f>
        <v>ESEC 3.3</v>
      </c>
      <c r="E92" s="51" t="s">
        <v>394</v>
      </c>
      <c r="F92" s="40" t="s">
        <v>321</v>
      </c>
      <c r="G92" s="40">
        <v>4.0999999999999996</v>
      </c>
      <c r="H92" s="40" t="s">
        <v>442</v>
      </c>
      <c r="Y92" s="91">
        <v>3</v>
      </c>
      <c r="Z92" s="39" t="s">
        <v>549</v>
      </c>
      <c r="AA92" s="39" t="s">
        <v>106</v>
      </c>
      <c r="AB92" s="39">
        <v>3.3</v>
      </c>
      <c r="AC92" s="80" t="str">
        <f t="shared" si="13"/>
        <v>II 3.3</v>
      </c>
      <c r="AD92" s="66" t="str">
        <f t="shared" si="14"/>
        <v>YES</v>
      </c>
      <c r="AE92" s="40">
        <f t="shared" si="15"/>
        <v>0</v>
      </c>
      <c r="AF92" s="40">
        <f t="shared" si="16"/>
        <v>1</v>
      </c>
      <c r="AG92" s="117">
        <f t="shared" si="17"/>
        <v>1</v>
      </c>
      <c r="AN92"/>
    </row>
    <row r="93" spans="1:40" ht="15.75" x14ac:dyDescent="0.25">
      <c r="A93" s="40">
        <v>3</v>
      </c>
      <c r="B93" s="40" t="s">
        <v>73</v>
      </c>
      <c r="C93" s="40">
        <v>3.3</v>
      </c>
      <c r="D93" s="80" t="str">
        <f>CONCATENATE(B93," ",C93)</f>
        <v>ESEC 3.3</v>
      </c>
      <c r="E93" s="51" t="s">
        <v>394</v>
      </c>
      <c r="F93" s="40" t="s">
        <v>342</v>
      </c>
      <c r="G93" s="40">
        <v>5.0999999999999996</v>
      </c>
      <c r="H93" s="40" t="s">
        <v>476</v>
      </c>
      <c r="Y93" s="91">
        <v>4</v>
      </c>
      <c r="Z93" s="39" t="s">
        <v>549</v>
      </c>
      <c r="AA93" s="39" t="s">
        <v>106</v>
      </c>
      <c r="AB93" s="39">
        <v>4.0999999999999996</v>
      </c>
      <c r="AC93" s="80" t="str">
        <f t="shared" si="13"/>
        <v>II 4.1</v>
      </c>
      <c r="AD93" s="66" t="str">
        <f t="shared" si="14"/>
        <v>NO</v>
      </c>
      <c r="AE93" s="40">
        <f t="shared" si="15"/>
        <v>0</v>
      </c>
      <c r="AF93" s="40">
        <f t="shared" si="16"/>
        <v>0</v>
      </c>
      <c r="AG93" s="117">
        <f t="shared" si="17"/>
        <v>0</v>
      </c>
      <c r="AN93"/>
    </row>
    <row r="94" spans="1:40" ht="15.75" x14ac:dyDescent="0.25">
      <c r="A94" s="40">
        <v>1</v>
      </c>
      <c r="B94" s="40" t="s">
        <v>97</v>
      </c>
      <c r="C94" s="40">
        <v>1.1000000000000001</v>
      </c>
      <c r="D94" s="80" t="str">
        <f>CONCATENATE(B94," ",C94)</f>
        <v>GOV 1.1</v>
      </c>
      <c r="E94" s="51" t="s">
        <v>394</v>
      </c>
      <c r="F94" s="40" t="s">
        <v>321</v>
      </c>
      <c r="G94" s="40">
        <v>2.2999999999999998</v>
      </c>
      <c r="H94" s="40">
        <v>3</v>
      </c>
      <c r="Y94" s="91">
        <v>1</v>
      </c>
      <c r="Z94" s="39" t="s">
        <v>550</v>
      </c>
      <c r="AA94" s="39" t="s">
        <v>114</v>
      </c>
      <c r="AB94" s="39">
        <v>1.1000000000000001</v>
      </c>
      <c r="AC94" s="80" t="str">
        <f t="shared" si="13"/>
        <v>IRP 1.1</v>
      </c>
      <c r="AD94" s="66" t="str">
        <f t="shared" si="14"/>
        <v>NO</v>
      </c>
      <c r="AE94" s="40">
        <f t="shared" si="15"/>
        <v>0</v>
      </c>
      <c r="AF94" s="40">
        <f t="shared" si="16"/>
        <v>0</v>
      </c>
      <c r="AG94" s="117">
        <f t="shared" si="17"/>
        <v>0</v>
      </c>
      <c r="AN94"/>
    </row>
    <row r="95" spans="1:40" ht="15.75" x14ac:dyDescent="0.25">
      <c r="A95" s="40">
        <v>2</v>
      </c>
      <c r="B95" s="40" t="s">
        <v>97</v>
      </c>
      <c r="C95" s="40">
        <v>2.1</v>
      </c>
      <c r="D95" s="80" t="str">
        <f>CONCATENATE(B95," ",C95)</f>
        <v>GOV 2.1</v>
      </c>
      <c r="E95" s="51" t="s">
        <v>394</v>
      </c>
      <c r="F95" s="40" t="s">
        <v>342</v>
      </c>
      <c r="G95" s="40">
        <v>1.2</v>
      </c>
      <c r="H95" s="40" t="s">
        <v>437</v>
      </c>
      <c r="Y95" s="91">
        <v>2</v>
      </c>
      <c r="Z95" s="39" t="s">
        <v>550</v>
      </c>
      <c r="AA95" s="39" t="s">
        <v>114</v>
      </c>
      <c r="AB95" s="39">
        <v>2.1</v>
      </c>
      <c r="AC95" s="80" t="str">
        <f t="shared" si="13"/>
        <v>IRP 2.1</v>
      </c>
      <c r="AD95" s="66" t="str">
        <f t="shared" si="14"/>
        <v>YES</v>
      </c>
      <c r="AE95" s="40">
        <f t="shared" si="15"/>
        <v>1</v>
      </c>
      <c r="AF95" s="40">
        <f t="shared" si="16"/>
        <v>2</v>
      </c>
      <c r="AG95" s="117">
        <f t="shared" si="17"/>
        <v>3</v>
      </c>
      <c r="AN95"/>
    </row>
    <row r="96" spans="1:40" ht="15.75" x14ac:dyDescent="0.25">
      <c r="A96" s="40">
        <v>2</v>
      </c>
      <c r="B96" s="40" t="s">
        <v>97</v>
      </c>
      <c r="C96" s="40">
        <v>2.2000000000000002</v>
      </c>
      <c r="D96" s="80" t="str">
        <f>CONCATENATE(B96," ",C96)</f>
        <v>GOV 2.2</v>
      </c>
      <c r="E96" s="51" t="s">
        <v>394</v>
      </c>
      <c r="F96" s="40" t="s">
        <v>321</v>
      </c>
      <c r="G96" s="40">
        <v>2.1</v>
      </c>
      <c r="H96" s="40" t="s">
        <v>439</v>
      </c>
      <c r="Y96" s="91">
        <v>2</v>
      </c>
      <c r="Z96" s="39" t="s">
        <v>550</v>
      </c>
      <c r="AA96" s="39" t="s">
        <v>114</v>
      </c>
      <c r="AB96" s="39">
        <v>2.2000000000000002</v>
      </c>
      <c r="AC96" s="80" t="str">
        <f t="shared" si="13"/>
        <v>IRP 2.2</v>
      </c>
      <c r="AD96" s="66" t="str">
        <f t="shared" si="14"/>
        <v>NO</v>
      </c>
      <c r="AE96" s="40">
        <f t="shared" si="15"/>
        <v>0</v>
      </c>
      <c r="AF96" s="40">
        <f t="shared" si="16"/>
        <v>0</v>
      </c>
      <c r="AG96" s="117">
        <f t="shared" si="17"/>
        <v>0</v>
      </c>
      <c r="AN96"/>
    </row>
    <row r="97" spans="1:40" ht="15.75" x14ac:dyDescent="0.25">
      <c r="A97" s="40">
        <v>2</v>
      </c>
      <c r="B97" s="40" t="s">
        <v>97</v>
      </c>
      <c r="C97" s="40">
        <v>2.2000000000000002</v>
      </c>
      <c r="D97" s="80" t="str">
        <f>CONCATENATE(B97," ",C97)</f>
        <v>GOV 2.2</v>
      </c>
      <c r="E97" s="51" t="s">
        <v>394</v>
      </c>
      <c r="F97" s="40" t="s">
        <v>321</v>
      </c>
      <c r="G97" s="40">
        <v>2.2999999999999998</v>
      </c>
      <c r="H97" s="40">
        <v>3</v>
      </c>
      <c r="Y97" s="91">
        <v>2</v>
      </c>
      <c r="Z97" s="39" t="s">
        <v>550</v>
      </c>
      <c r="AA97" s="39" t="s">
        <v>114</v>
      </c>
      <c r="AB97" s="39">
        <v>2.2999999999999998</v>
      </c>
      <c r="AC97" s="80" t="str">
        <f t="shared" si="13"/>
        <v>IRP 2.3</v>
      </c>
      <c r="AD97" s="66" t="str">
        <f t="shared" si="14"/>
        <v>YES</v>
      </c>
      <c r="AE97" s="40">
        <f t="shared" si="15"/>
        <v>0</v>
      </c>
      <c r="AF97" s="40">
        <f t="shared" si="16"/>
        <v>1</v>
      </c>
      <c r="AG97" s="117">
        <f t="shared" si="17"/>
        <v>1</v>
      </c>
      <c r="AN97"/>
    </row>
    <row r="98" spans="1:40" ht="15.75" x14ac:dyDescent="0.25">
      <c r="A98" s="40">
        <v>2</v>
      </c>
      <c r="B98" s="40" t="s">
        <v>97</v>
      </c>
      <c r="C98" s="40">
        <v>2.2999999999999998</v>
      </c>
      <c r="D98" s="80" t="str">
        <f>CONCATENATE(B98," ",C98)</f>
        <v>GOV 2.3</v>
      </c>
      <c r="E98" s="51" t="s">
        <v>394</v>
      </c>
      <c r="F98" s="40" t="s">
        <v>363</v>
      </c>
      <c r="G98" s="40">
        <v>1.3</v>
      </c>
      <c r="H98" s="40" t="s">
        <v>437</v>
      </c>
      <c r="Y98" s="91">
        <v>3</v>
      </c>
      <c r="Z98" s="39" t="s">
        <v>550</v>
      </c>
      <c r="AA98" s="39" t="s">
        <v>114</v>
      </c>
      <c r="AB98" s="39">
        <v>3.1</v>
      </c>
      <c r="AC98" s="80" t="str">
        <f t="shared" si="13"/>
        <v>IRP 3.1</v>
      </c>
      <c r="AD98" s="66" t="str">
        <f t="shared" si="14"/>
        <v>YES</v>
      </c>
      <c r="AE98" s="40">
        <f t="shared" si="15"/>
        <v>1</v>
      </c>
      <c r="AF98" s="40">
        <f t="shared" si="16"/>
        <v>1</v>
      </c>
      <c r="AG98" s="117">
        <f t="shared" si="17"/>
        <v>2</v>
      </c>
      <c r="AN98"/>
    </row>
    <row r="99" spans="1:40" ht="15.75" x14ac:dyDescent="0.25">
      <c r="A99" s="40">
        <v>2</v>
      </c>
      <c r="B99" s="40" t="s">
        <v>97</v>
      </c>
      <c r="C99" s="40">
        <v>2.4</v>
      </c>
      <c r="D99" s="80" t="str">
        <f>CONCATENATE(B99," ",C99)</f>
        <v>GOV 2.4</v>
      </c>
      <c r="E99" s="51" t="s">
        <v>394</v>
      </c>
      <c r="F99" s="40" t="s">
        <v>321</v>
      </c>
      <c r="G99" s="40">
        <v>2.2999999999999998</v>
      </c>
      <c r="H99" s="40">
        <v>1</v>
      </c>
      <c r="Y99" s="91">
        <v>3</v>
      </c>
      <c r="Z99" s="39" t="s">
        <v>550</v>
      </c>
      <c r="AA99" s="39" t="s">
        <v>114</v>
      </c>
      <c r="AB99" s="39">
        <v>3.2</v>
      </c>
      <c r="AC99" s="80" t="str">
        <f t="shared" si="13"/>
        <v>IRP 3.2</v>
      </c>
      <c r="AD99" s="66" t="str">
        <f t="shared" si="14"/>
        <v>YES</v>
      </c>
      <c r="AE99" s="40">
        <f t="shared" si="15"/>
        <v>1</v>
      </c>
      <c r="AF99" s="40">
        <f t="shared" si="16"/>
        <v>2</v>
      </c>
      <c r="AG99" s="117">
        <f t="shared" si="17"/>
        <v>3</v>
      </c>
      <c r="AN99"/>
    </row>
    <row r="100" spans="1:40" ht="15.75" x14ac:dyDescent="0.25">
      <c r="A100" s="40">
        <v>2</v>
      </c>
      <c r="B100" s="40" t="s">
        <v>106</v>
      </c>
      <c r="C100" s="40">
        <v>2.2000000000000002</v>
      </c>
      <c r="D100" s="80" t="str">
        <f>CONCATENATE(B100," ",C100)</f>
        <v>II 2.2</v>
      </c>
      <c r="E100" s="51" t="s">
        <v>394</v>
      </c>
      <c r="F100" s="40" t="s">
        <v>321</v>
      </c>
      <c r="G100" s="40">
        <v>3.3</v>
      </c>
      <c r="H100" s="40">
        <v>3</v>
      </c>
      <c r="Y100" s="91">
        <v>1</v>
      </c>
      <c r="Z100" s="39" t="s">
        <v>549</v>
      </c>
      <c r="AA100" s="39" t="s">
        <v>155</v>
      </c>
      <c r="AB100" s="39">
        <v>1.1000000000000001</v>
      </c>
      <c r="AC100" s="80" t="str">
        <f t="shared" si="13"/>
        <v>MC 1.1</v>
      </c>
      <c r="AD100" s="66" t="str">
        <f t="shared" si="14"/>
        <v>NO</v>
      </c>
      <c r="AE100" s="40">
        <f t="shared" si="15"/>
        <v>0</v>
      </c>
      <c r="AF100" s="40">
        <f t="shared" si="16"/>
        <v>0</v>
      </c>
      <c r="AG100" s="117">
        <f t="shared" si="17"/>
        <v>0</v>
      </c>
      <c r="AN100"/>
    </row>
    <row r="101" spans="1:40" ht="15.75" x14ac:dyDescent="0.25">
      <c r="A101" s="40">
        <v>3</v>
      </c>
      <c r="B101" s="40" t="s">
        <v>106</v>
      </c>
      <c r="C101" s="40">
        <v>3.3</v>
      </c>
      <c r="D101" s="80" t="str">
        <f>CONCATENATE(B101," ",C101)</f>
        <v>II 3.3</v>
      </c>
      <c r="E101" s="51" t="s">
        <v>394</v>
      </c>
      <c r="F101" s="40" t="s">
        <v>363</v>
      </c>
      <c r="G101" s="40">
        <v>3.4</v>
      </c>
      <c r="H101" s="40">
        <v>2</v>
      </c>
      <c r="Y101" s="91">
        <v>1</v>
      </c>
      <c r="Z101" s="39" t="s">
        <v>549</v>
      </c>
      <c r="AA101" s="39" t="s">
        <v>155</v>
      </c>
      <c r="AB101" s="39">
        <v>1.2</v>
      </c>
      <c r="AC101" s="80" t="str">
        <f t="shared" si="13"/>
        <v>MC 1.2</v>
      </c>
      <c r="AD101" s="66" t="str">
        <f t="shared" si="14"/>
        <v>NO</v>
      </c>
      <c r="AE101" s="40">
        <f t="shared" si="15"/>
        <v>0</v>
      </c>
      <c r="AF101" s="40">
        <f t="shared" si="16"/>
        <v>0</v>
      </c>
      <c r="AG101" s="117">
        <f t="shared" si="17"/>
        <v>0</v>
      </c>
      <c r="AN101"/>
    </row>
    <row r="102" spans="1:40" ht="15.75" x14ac:dyDescent="0.25">
      <c r="A102" s="40">
        <v>2</v>
      </c>
      <c r="B102" s="40" t="s">
        <v>114</v>
      </c>
      <c r="C102" s="40">
        <v>2.1</v>
      </c>
      <c r="D102" s="80" t="str">
        <f>CONCATENATE(B102," ",C102)</f>
        <v>IRP 2.1</v>
      </c>
      <c r="E102" s="51" t="s">
        <v>394</v>
      </c>
      <c r="F102" s="40" t="s">
        <v>363</v>
      </c>
      <c r="G102" s="40">
        <v>3.1</v>
      </c>
      <c r="H102" s="40">
        <v>2</v>
      </c>
      <c r="Y102" s="91">
        <v>2</v>
      </c>
      <c r="Z102" s="39" t="s">
        <v>549</v>
      </c>
      <c r="AA102" s="39" t="s">
        <v>155</v>
      </c>
      <c r="AB102" s="39">
        <v>2.1</v>
      </c>
      <c r="AC102" s="80" t="str">
        <f t="shared" si="13"/>
        <v>MC 2.1</v>
      </c>
      <c r="AD102" s="66" t="str">
        <f t="shared" si="14"/>
        <v>NO</v>
      </c>
      <c r="AE102" s="40">
        <f t="shared" si="15"/>
        <v>0</v>
      </c>
      <c r="AF102" s="40">
        <f t="shared" si="16"/>
        <v>0</v>
      </c>
      <c r="AG102" s="117">
        <f t="shared" si="17"/>
        <v>0</v>
      </c>
      <c r="AN102"/>
    </row>
    <row r="103" spans="1:40" ht="15.75" x14ac:dyDescent="0.25">
      <c r="A103" s="40">
        <v>2</v>
      </c>
      <c r="B103" s="40" t="s">
        <v>114</v>
      </c>
      <c r="C103" s="40">
        <v>2.1</v>
      </c>
      <c r="D103" s="80" t="str">
        <f>CONCATENATE(B103," ",C103)</f>
        <v>IRP 2.1</v>
      </c>
      <c r="E103" s="51" t="s">
        <v>394</v>
      </c>
      <c r="F103" s="40" t="s">
        <v>363</v>
      </c>
      <c r="G103" s="40">
        <v>3.4</v>
      </c>
      <c r="H103" s="40">
        <v>1</v>
      </c>
      <c r="Y103" s="91">
        <v>2</v>
      </c>
      <c r="Z103" s="39" t="s">
        <v>549</v>
      </c>
      <c r="AA103" s="39" t="s">
        <v>155</v>
      </c>
      <c r="AB103" s="39">
        <v>2.2000000000000002</v>
      </c>
      <c r="AC103" s="80" t="str">
        <f t="shared" si="13"/>
        <v>MC 2.2</v>
      </c>
      <c r="AD103" s="66" t="str">
        <f t="shared" si="14"/>
        <v>NO</v>
      </c>
      <c r="AE103" s="40">
        <f t="shared" si="15"/>
        <v>0</v>
      </c>
      <c r="AF103" s="40">
        <f t="shared" si="16"/>
        <v>0</v>
      </c>
      <c r="AG103" s="117">
        <f t="shared" si="17"/>
        <v>0</v>
      </c>
      <c r="AN103"/>
    </row>
    <row r="104" spans="1:40" ht="15.75" x14ac:dyDescent="0.25">
      <c r="A104" s="39">
        <v>2</v>
      </c>
      <c r="B104" s="39" t="s">
        <v>114</v>
      </c>
      <c r="C104" s="39">
        <v>2.2999999999999998</v>
      </c>
      <c r="D104" s="80" t="str">
        <f>CONCATENATE(B104," ",C104)</f>
        <v>IRP 2.3</v>
      </c>
      <c r="E104" s="51" t="s">
        <v>394</v>
      </c>
      <c r="F104" s="40" t="s">
        <v>363</v>
      </c>
      <c r="G104" s="40">
        <v>2.2000000000000002</v>
      </c>
      <c r="H104" s="40" t="s">
        <v>439</v>
      </c>
      <c r="Y104" s="91">
        <v>2</v>
      </c>
      <c r="Z104" s="39" t="s">
        <v>549</v>
      </c>
      <c r="AA104" s="39" t="s">
        <v>155</v>
      </c>
      <c r="AB104" s="39">
        <v>2.2999999999999998</v>
      </c>
      <c r="AC104" s="80" t="str">
        <f t="shared" si="13"/>
        <v>MC 2.3</v>
      </c>
      <c r="AD104" s="66" t="str">
        <f t="shared" si="14"/>
        <v>YES</v>
      </c>
      <c r="AE104" s="40">
        <f t="shared" si="15"/>
        <v>0</v>
      </c>
      <c r="AF104" s="40">
        <f t="shared" si="16"/>
        <v>1</v>
      </c>
      <c r="AG104" s="117">
        <f t="shared" si="17"/>
        <v>1</v>
      </c>
      <c r="AN104"/>
    </row>
    <row r="105" spans="1:40" ht="15.75" x14ac:dyDescent="0.25">
      <c r="A105" s="40">
        <v>3</v>
      </c>
      <c r="B105" s="40" t="s">
        <v>114</v>
      </c>
      <c r="C105" s="40">
        <v>3.1</v>
      </c>
      <c r="D105" s="80" t="str">
        <f>CONCATENATE(B105," ",C105)</f>
        <v>IRP 3.1</v>
      </c>
      <c r="E105" s="51" t="s">
        <v>394</v>
      </c>
      <c r="F105" s="40" t="s">
        <v>342</v>
      </c>
      <c r="G105" s="40">
        <v>1.2</v>
      </c>
      <c r="H105" s="40">
        <v>2</v>
      </c>
      <c r="Y105" s="91">
        <v>2</v>
      </c>
      <c r="Z105" s="39" t="s">
        <v>549</v>
      </c>
      <c r="AA105" s="39" t="s">
        <v>155</v>
      </c>
      <c r="AB105" s="39">
        <v>2.4</v>
      </c>
      <c r="AC105" s="80" t="str">
        <f t="shared" si="13"/>
        <v>MC 2.4</v>
      </c>
      <c r="AD105" s="66" t="str">
        <f t="shared" si="14"/>
        <v>NO</v>
      </c>
      <c r="AE105" s="40">
        <f t="shared" si="15"/>
        <v>0</v>
      </c>
      <c r="AF105" s="40">
        <f t="shared" si="16"/>
        <v>0</v>
      </c>
      <c r="AG105" s="117">
        <f t="shared" si="17"/>
        <v>0</v>
      </c>
      <c r="AN105"/>
    </row>
    <row r="106" spans="1:40" ht="15.75" x14ac:dyDescent="0.25">
      <c r="A106" s="40">
        <v>3</v>
      </c>
      <c r="B106" s="40" t="s">
        <v>114</v>
      </c>
      <c r="C106" s="40">
        <v>3.2</v>
      </c>
      <c r="D106" s="80" t="str">
        <f>CONCATENATE(B106," ",C106)</f>
        <v>IRP 3.2</v>
      </c>
      <c r="E106" s="51" t="s">
        <v>394</v>
      </c>
      <c r="F106" s="40" t="s">
        <v>363</v>
      </c>
      <c r="G106" s="40">
        <v>2.1</v>
      </c>
      <c r="H106" s="40">
        <v>1</v>
      </c>
      <c r="Y106" s="91">
        <v>3</v>
      </c>
      <c r="Z106" s="39" t="s">
        <v>549</v>
      </c>
      <c r="AA106" s="39" t="s">
        <v>155</v>
      </c>
      <c r="AB106" s="39">
        <v>3.1</v>
      </c>
      <c r="AC106" s="80" t="str">
        <f t="shared" si="13"/>
        <v>MC 3.1</v>
      </c>
      <c r="AD106" s="66" t="str">
        <f t="shared" si="14"/>
        <v>NO</v>
      </c>
      <c r="AE106" s="40">
        <f t="shared" si="15"/>
        <v>0</v>
      </c>
      <c r="AF106" s="40">
        <f t="shared" si="16"/>
        <v>0</v>
      </c>
      <c r="AG106" s="117">
        <f t="shared" si="17"/>
        <v>0</v>
      </c>
      <c r="AN106"/>
    </row>
    <row r="107" spans="1:40" ht="15.75" x14ac:dyDescent="0.25">
      <c r="A107" s="40">
        <v>3</v>
      </c>
      <c r="B107" s="40" t="s">
        <v>114</v>
      </c>
      <c r="C107" s="40">
        <v>3.2</v>
      </c>
      <c r="D107" s="80" t="str">
        <f>CONCATENATE(B107," ",C107)</f>
        <v>IRP 3.2</v>
      </c>
      <c r="E107" s="51" t="s">
        <v>394</v>
      </c>
      <c r="F107" s="40" t="s">
        <v>363</v>
      </c>
      <c r="G107" s="40">
        <v>3.1</v>
      </c>
      <c r="H107" s="40">
        <v>2</v>
      </c>
      <c r="Y107" s="91">
        <v>3</v>
      </c>
      <c r="Z107" s="39" t="s">
        <v>549</v>
      </c>
      <c r="AA107" s="39" t="s">
        <v>155</v>
      </c>
      <c r="AB107" s="39">
        <v>3.2</v>
      </c>
      <c r="AC107" s="80" t="str">
        <f t="shared" si="13"/>
        <v>MC 3.2</v>
      </c>
      <c r="AD107" s="66" t="str">
        <f t="shared" si="14"/>
        <v>NO</v>
      </c>
      <c r="AE107" s="40">
        <f t="shared" si="15"/>
        <v>0</v>
      </c>
      <c r="AF107" s="40">
        <f t="shared" si="16"/>
        <v>0</v>
      </c>
      <c r="AG107" s="117">
        <f t="shared" si="17"/>
        <v>0</v>
      </c>
      <c r="AN107"/>
    </row>
    <row r="108" spans="1:40" ht="15.75" x14ac:dyDescent="0.25">
      <c r="A108" s="40">
        <v>2</v>
      </c>
      <c r="B108" s="40" t="s">
        <v>155</v>
      </c>
      <c r="C108" s="40">
        <v>2.2999999999999998</v>
      </c>
      <c r="D108" s="80" t="str">
        <f>CONCATENATE(B108," ",C108)</f>
        <v>MC 2.3</v>
      </c>
      <c r="E108" s="51" t="s">
        <v>394</v>
      </c>
      <c r="F108" s="40" t="s">
        <v>337</v>
      </c>
      <c r="G108" s="40">
        <v>3.2</v>
      </c>
      <c r="H108" s="40">
        <v>2</v>
      </c>
      <c r="Y108" s="91">
        <v>3</v>
      </c>
      <c r="Z108" s="39" t="s">
        <v>549</v>
      </c>
      <c r="AA108" s="39" t="s">
        <v>155</v>
      </c>
      <c r="AB108" s="39">
        <v>3.3</v>
      </c>
      <c r="AC108" s="80" t="str">
        <f t="shared" si="13"/>
        <v>MC 3.3</v>
      </c>
      <c r="AD108" s="66" t="str">
        <f t="shared" si="14"/>
        <v>YES</v>
      </c>
      <c r="AE108" s="40">
        <f t="shared" si="15"/>
        <v>0</v>
      </c>
      <c r="AF108" s="40">
        <f t="shared" si="16"/>
        <v>2</v>
      </c>
      <c r="AG108" s="117">
        <f t="shared" si="17"/>
        <v>2</v>
      </c>
      <c r="AN108"/>
    </row>
    <row r="109" spans="1:40" ht="15.75" x14ac:dyDescent="0.25">
      <c r="A109" s="40">
        <v>3</v>
      </c>
      <c r="B109" s="40" t="s">
        <v>155</v>
      </c>
      <c r="C109" s="40">
        <v>3.3</v>
      </c>
      <c r="D109" s="80" t="str">
        <f>CONCATENATE(B109," ",C109)</f>
        <v>MC 3.3</v>
      </c>
      <c r="E109" s="51" t="s">
        <v>394</v>
      </c>
      <c r="F109" s="40" t="s">
        <v>321</v>
      </c>
      <c r="G109" s="40">
        <v>5.2</v>
      </c>
      <c r="H109" s="40">
        <v>3</v>
      </c>
      <c r="Y109" s="91">
        <v>3</v>
      </c>
      <c r="Z109" s="39" t="s">
        <v>549</v>
      </c>
      <c r="AA109" s="39" t="s">
        <v>155</v>
      </c>
      <c r="AB109" s="39">
        <v>3.4</v>
      </c>
      <c r="AC109" s="80" t="str">
        <f t="shared" si="13"/>
        <v>MC 3.4</v>
      </c>
      <c r="AD109" s="66" t="str">
        <f t="shared" si="14"/>
        <v>NO</v>
      </c>
      <c r="AE109" s="40">
        <f t="shared" si="15"/>
        <v>0</v>
      </c>
      <c r="AF109" s="40">
        <f t="shared" si="16"/>
        <v>0</v>
      </c>
      <c r="AG109" s="117">
        <f t="shared" si="17"/>
        <v>0</v>
      </c>
      <c r="AN109"/>
    </row>
    <row r="110" spans="1:40" ht="15.75" x14ac:dyDescent="0.25">
      <c r="A110" s="40">
        <v>3</v>
      </c>
      <c r="B110" s="40" t="s">
        <v>155</v>
      </c>
      <c r="C110" s="40">
        <v>3.3</v>
      </c>
      <c r="D110" s="80" t="str">
        <f>CONCATENATE(B110," ",C110)</f>
        <v>MC 3.3</v>
      </c>
      <c r="E110" s="51" t="s">
        <v>394</v>
      </c>
      <c r="F110" s="40" t="s">
        <v>342</v>
      </c>
      <c r="G110" s="40">
        <v>1.2</v>
      </c>
      <c r="H110" s="40">
        <v>3</v>
      </c>
      <c r="Y110" s="91">
        <v>1</v>
      </c>
      <c r="Z110" s="39" t="s">
        <v>549</v>
      </c>
      <c r="AA110" s="39" t="s">
        <v>121</v>
      </c>
      <c r="AB110" s="39">
        <v>1.1000000000000001</v>
      </c>
      <c r="AC110" s="80" t="str">
        <f t="shared" si="13"/>
        <v>MPM 1.1</v>
      </c>
      <c r="AD110" s="66" t="str">
        <f t="shared" si="14"/>
        <v>NO</v>
      </c>
      <c r="AE110" s="40">
        <f t="shared" si="15"/>
        <v>0</v>
      </c>
      <c r="AF110" s="40">
        <f t="shared" si="16"/>
        <v>0</v>
      </c>
      <c r="AG110" s="117">
        <f t="shared" si="17"/>
        <v>0</v>
      </c>
      <c r="AN110"/>
    </row>
    <row r="111" spans="1:40" ht="15.75" x14ac:dyDescent="0.25">
      <c r="A111" s="40">
        <v>2</v>
      </c>
      <c r="B111" s="40" t="s">
        <v>121</v>
      </c>
      <c r="C111" s="40">
        <v>2.1</v>
      </c>
      <c r="D111" s="80" t="str">
        <f>CONCATENATE(B111," ",C111)</f>
        <v>MPM 2.1</v>
      </c>
      <c r="E111" s="51" t="s">
        <v>394</v>
      </c>
      <c r="F111" s="40" t="s">
        <v>321</v>
      </c>
      <c r="G111" s="40">
        <v>4.0999999999999996</v>
      </c>
      <c r="H111" s="40">
        <v>2</v>
      </c>
      <c r="Y111" s="91">
        <v>1</v>
      </c>
      <c r="Z111" s="39" t="s">
        <v>549</v>
      </c>
      <c r="AA111" s="39" t="s">
        <v>121</v>
      </c>
      <c r="AB111" s="39">
        <v>1.2</v>
      </c>
      <c r="AC111" s="80" t="str">
        <f t="shared" si="13"/>
        <v>MPM 1.2</v>
      </c>
      <c r="AD111" s="66" t="str">
        <f t="shared" si="14"/>
        <v>NO</v>
      </c>
      <c r="AE111" s="40">
        <f t="shared" si="15"/>
        <v>0</v>
      </c>
      <c r="AF111" s="40">
        <f t="shared" si="16"/>
        <v>0</v>
      </c>
      <c r="AG111" s="117">
        <f t="shared" si="17"/>
        <v>0</v>
      </c>
      <c r="AN111"/>
    </row>
    <row r="112" spans="1:40" ht="15.75" x14ac:dyDescent="0.25">
      <c r="A112" s="40">
        <v>2</v>
      </c>
      <c r="B112" s="40" t="s">
        <v>121</v>
      </c>
      <c r="C112" s="40">
        <v>2.4</v>
      </c>
      <c r="D112" s="80" t="str">
        <f>CONCATENATE(B112," ",C112)</f>
        <v>MPM 2.4</v>
      </c>
      <c r="E112" s="51" t="s">
        <v>394</v>
      </c>
      <c r="F112" s="40" t="s">
        <v>321</v>
      </c>
      <c r="G112" s="40">
        <v>4.0999999999999996</v>
      </c>
      <c r="H112" s="40" t="s">
        <v>465</v>
      </c>
      <c r="Y112" s="91">
        <v>2</v>
      </c>
      <c r="Z112" s="39" t="s">
        <v>549</v>
      </c>
      <c r="AA112" s="39" t="s">
        <v>121</v>
      </c>
      <c r="AB112" s="39">
        <v>2.1</v>
      </c>
      <c r="AC112" s="80" t="str">
        <f t="shared" si="13"/>
        <v>MPM 2.1</v>
      </c>
      <c r="AD112" s="66" t="str">
        <f t="shared" si="14"/>
        <v>YES</v>
      </c>
      <c r="AE112" s="40">
        <f t="shared" si="15"/>
        <v>0</v>
      </c>
      <c r="AF112" s="40">
        <f t="shared" si="16"/>
        <v>1</v>
      </c>
      <c r="AG112" s="117">
        <f t="shared" si="17"/>
        <v>1</v>
      </c>
      <c r="AN112"/>
    </row>
    <row r="113" spans="1:40" ht="15.75" x14ac:dyDescent="0.25">
      <c r="A113" s="39">
        <v>1</v>
      </c>
      <c r="B113" s="39" t="s">
        <v>144</v>
      </c>
      <c r="C113" s="39">
        <v>1.1000000000000001</v>
      </c>
      <c r="D113" s="80" t="str">
        <f>CONCATENATE(B113," ",C113)</f>
        <v>MST 1.1</v>
      </c>
      <c r="E113" s="51" t="s">
        <v>394</v>
      </c>
      <c r="F113" s="40" t="s">
        <v>363</v>
      </c>
      <c r="G113" s="40">
        <v>2.1</v>
      </c>
      <c r="H113" s="40">
        <v>1</v>
      </c>
      <c r="Y113" s="91">
        <v>2</v>
      </c>
      <c r="Z113" s="39" t="s">
        <v>549</v>
      </c>
      <c r="AA113" s="39" t="s">
        <v>121</v>
      </c>
      <c r="AB113" s="39">
        <v>2.2000000000000002</v>
      </c>
      <c r="AC113" s="80" t="str">
        <f t="shared" si="13"/>
        <v>MPM 2.2</v>
      </c>
      <c r="AD113" s="66" t="str">
        <f t="shared" si="14"/>
        <v>NO</v>
      </c>
      <c r="AE113" s="40">
        <f t="shared" si="15"/>
        <v>0</v>
      </c>
      <c r="AF113" s="40">
        <f t="shared" si="16"/>
        <v>0</v>
      </c>
      <c r="AG113" s="117">
        <f t="shared" si="17"/>
        <v>0</v>
      </c>
      <c r="AN113"/>
    </row>
    <row r="114" spans="1:40" ht="15.75" x14ac:dyDescent="0.25">
      <c r="A114" s="40">
        <v>2</v>
      </c>
      <c r="B114" s="40" t="s">
        <v>144</v>
      </c>
      <c r="C114" s="40">
        <v>2.1</v>
      </c>
      <c r="D114" s="80" t="str">
        <f>CONCATENATE(B114," ",C114)</f>
        <v>MST 2.1</v>
      </c>
      <c r="E114" s="51" t="s">
        <v>394</v>
      </c>
      <c r="F114" s="40" t="s">
        <v>342</v>
      </c>
      <c r="G114" s="40">
        <v>5.0999999999999996</v>
      </c>
      <c r="H114" s="40" t="s">
        <v>475</v>
      </c>
      <c r="Y114" s="91">
        <v>2</v>
      </c>
      <c r="Z114" s="39" t="s">
        <v>549</v>
      </c>
      <c r="AA114" s="39" t="s">
        <v>121</v>
      </c>
      <c r="AB114" s="39">
        <v>2.2999999999999998</v>
      </c>
      <c r="AC114" s="80" t="str">
        <f t="shared" si="13"/>
        <v>MPM 2.3</v>
      </c>
      <c r="AD114" s="66" t="str">
        <f t="shared" si="14"/>
        <v>NO</v>
      </c>
      <c r="AE114" s="40">
        <f t="shared" si="15"/>
        <v>0</v>
      </c>
      <c r="AF114" s="40">
        <f t="shared" si="16"/>
        <v>0</v>
      </c>
      <c r="AG114" s="117">
        <f t="shared" si="17"/>
        <v>0</v>
      </c>
      <c r="AN114"/>
    </row>
    <row r="115" spans="1:40" ht="15.75" x14ac:dyDescent="0.25">
      <c r="A115" s="40">
        <v>2</v>
      </c>
      <c r="B115" s="40" t="s">
        <v>144</v>
      </c>
      <c r="C115" s="40">
        <v>2.1</v>
      </c>
      <c r="D115" s="80" t="str">
        <f>CONCATENATE(B115," ",C115)</f>
        <v>MST 2.1</v>
      </c>
      <c r="E115" s="51" t="s">
        <v>394</v>
      </c>
      <c r="F115" s="40" t="s">
        <v>363</v>
      </c>
      <c r="G115" s="40">
        <v>1.2</v>
      </c>
      <c r="H115" s="40">
        <v>1</v>
      </c>
      <c r="Y115" s="91">
        <v>2</v>
      </c>
      <c r="Z115" s="39" t="s">
        <v>549</v>
      </c>
      <c r="AA115" s="39" t="s">
        <v>121</v>
      </c>
      <c r="AB115" s="39">
        <v>2.4</v>
      </c>
      <c r="AC115" s="80" t="str">
        <f t="shared" si="13"/>
        <v>MPM 2.4</v>
      </c>
      <c r="AD115" s="66" t="str">
        <f t="shared" si="14"/>
        <v>YES</v>
      </c>
      <c r="AE115" s="40">
        <f t="shared" si="15"/>
        <v>0</v>
      </c>
      <c r="AF115" s="40">
        <f t="shared" si="16"/>
        <v>1</v>
      </c>
      <c r="AG115" s="117">
        <f t="shared" si="17"/>
        <v>1</v>
      </c>
      <c r="AN115"/>
    </row>
    <row r="116" spans="1:40" ht="15.75" x14ac:dyDescent="0.25">
      <c r="A116" s="39">
        <v>2</v>
      </c>
      <c r="B116" s="39" t="s">
        <v>144</v>
      </c>
      <c r="C116" s="39">
        <v>2.1</v>
      </c>
      <c r="D116" s="80" t="str">
        <f>CONCATENATE(B116," ",C116)</f>
        <v>MST 2.1</v>
      </c>
      <c r="E116" s="51" t="s">
        <v>394</v>
      </c>
      <c r="F116" s="40" t="s">
        <v>363</v>
      </c>
      <c r="G116" s="40">
        <v>1.3</v>
      </c>
      <c r="H116" s="40" t="s">
        <v>434</v>
      </c>
      <c r="Y116" s="91">
        <v>2</v>
      </c>
      <c r="Z116" s="39" t="s">
        <v>549</v>
      </c>
      <c r="AA116" s="39" t="s">
        <v>121</v>
      </c>
      <c r="AB116" s="39">
        <v>2.5</v>
      </c>
      <c r="AC116" s="80" t="str">
        <f t="shared" si="13"/>
        <v>MPM 2.5</v>
      </c>
      <c r="AD116" s="66" t="str">
        <f t="shared" si="14"/>
        <v>NO</v>
      </c>
      <c r="AE116" s="40">
        <f t="shared" si="15"/>
        <v>0</v>
      </c>
      <c r="AF116" s="40">
        <f t="shared" si="16"/>
        <v>0</v>
      </c>
      <c r="AG116" s="117">
        <f t="shared" si="17"/>
        <v>0</v>
      </c>
      <c r="AN116"/>
    </row>
    <row r="117" spans="1:40" ht="15.75" x14ac:dyDescent="0.25">
      <c r="A117" s="40">
        <v>2</v>
      </c>
      <c r="B117" s="40" t="s">
        <v>144</v>
      </c>
      <c r="C117" s="40">
        <v>2.1</v>
      </c>
      <c r="D117" s="80" t="str">
        <f>CONCATENATE(B117," ",C117)</f>
        <v>MST 2.1</v>
      </c>
      <c r="E117" s="51" t="s">
        <v>394</v>
      </c>
      <c r="F117" s="40" t="s">
        <v>363</v>
      </c>
      <c r="G117" s="40">
        <v>3.3</v>
      </c>
      <c r="H117" s="40">
        <v>1</v>
      </c>
      <c r="Y117" s="91">
        <v>2</v>
      </c>
      <c r="Z117" s="39" t="s">
        <v>549</v>
      </c>
      <c r="AA117" s="39" t="s">
        <v>121</v>
      </c>
      <c r="AB117" s="39">
        <v>2.6</v>
      </c>
      <c r="AC117" s="80" t="str">
        <f t="shared" si="13"/>
        <v>MPM 2.6</v>
      </c>
      <c r="AD117" s="66" t="str">
        <f t="shared" si="14"/>
        <v>NO</v>
      </c>
      <c r="AE117" s="40">
        <f t="shared" si="15"/>
        <v>0</v>
      </c>
      <c r="AF117" s="40">
        <f t="shared" si="16"/>
        <v>0</v>
      </c>
      <c r="AG117" s="117">
        <f t="shared" si="17"/>
        <v>0</v>
      </c>
      <c r="AN117"/>
    </row>
    <row r="118" spans="1:40" ht="15.75" x14ac:dyDescent="0.25">
      <c r="A118" s="40">
        <v>2</v>
      </c>
      <c r="B118" s="40" t="s">
        <v>144</v>
      </c>
      <c r="C118" s="40">
        <v>2.2000000000000002</v>
      </c>
      <c r="D118" s="80" t="str">
        <f>CONCATENATE(B118," ",C118)</f>
        <v>MST 2.2</v>
      </c>
      <c r="E118" s="51" t="s">
        <v>394</v>
      </c>
      <c r="F118" s="40" t="s">
        <v>321</v>
      </c>
      <c r="G118" s="40">
        <v>3.2</v>
      </c>
      <c r="H118" s="40">
        <v>6</v>
      </c>
      <c r="Y118" s="91">
        <v>3</v>
      </c>
      <c r="Z118" s="39" t="s">
        <v>549</v>
      </c>
      <c r="AA118" s="39" t="s">
        <v>121</v>
      </c>
      <c r="AB118" s="39">
        <v>3.1</v>
      </c>
      <c r="AC118" s="80" t="str">
        <f t="shared" si="13"/>
        <v>MPM 3.1</v>
      </c>
      <c r="AD118" s="66" t="str">
        <f t="shared" si="14"/>
        <v>NO</v>
      </c>
      <c r="AE118" s="40">
        <f t="shared" si="15"/>
        <v>0</v>
      </c>
      <c r="AF118" s="40">
        <f t="shared" si="16"/>
        <v>0</v>
      </c>
      <c r="AG118" s="117">
        <f t="shared" si="17"/>
        <v>0</v>
      </c>
      <c r="AN118"/>
    </row>
    <row r="119" spans="1:40" ht="18" customHeight="1" x14ac:dyDescent="0.25">
      <c r="A119" s="40">
        <v>2</v>
      </c>
      <c r="B119" s="40" t="s">
        <v>144</v>
      </c>
      <c r="C119" s="40">
        <v>2.2000000000000002</v>
      </c>
      <c r="D119" s="80" t="str">
        <f>CONCATENATE(B119," ",C119)</f>
        <v>MST 2.2</v>
      </c>
      <c r="E119" s="51" t="s">
        <v>394</v>
      </c>
      <c r="F119" s="40" t="s">
        <v>342</v>
      </c>
      <c r="G119" s="40">
        <v>1.1000000000000001</v>
      </c>
      <c r="H119" s="40" t="s">
        <v>436</v>
      </c>
      <c r="Y119" s="91">
        <v>3</v>
      </c>
      <c r="Z119" s="39" t="s">
        <v>549</v>
      </c>
      <c r="AA119" s="39" t="s">
        <v>121</v>
      </c>
      <c r="AB119" s="39">
        <v>3.2</v>
      </c>
      <c r="AC119" s="80" t="str">
        <f t="shared" si="13"/>
        <v>MPM 3.2</v>
      </c>
      <c r="AD119" s="66" t="str">
        <f t="shared" si="14"/>
        <v>NO</v>
      </c>
      <c r="AE119" s="40">
        <f t="shared" si="15"/>
        <v>0</v>
      </c>
      <c r="AF119" s="40">
        <f t="shared" si="16"/>
        <v>0</v>
      </c>
      <c r="AG119" s="117">
        <f t="shared" si="17"/>
        <v>0</v>
      </c>
      <c r="AN119"/>
    </row>
    <row r="120" spans="1:40" ht="15.75" x14ac:dyDescent="0.25">
      <c r="A120" s="40">
        <v>2</v>
      </c>
      <c r="B120" s="40" t="s">
        <v>144</v>
      </c>
      <c r="C120" s="40">
        <v>2.2000000000000002</v>
      </c>
      <c r="D120" s="80" t="str">
        <f>CONCATENATE(B120," ",C120)</f>
        <v>MST 2.2</v>
      </c>
      <c r="E120" s="51" t="s">
        <v>394</v>
      </c>
      <c r="F120" s="40" t="s">
        <v>342</v>
      </c>
      <c r="G120" s="40">
        <v>8.1999999999999993</v>
      </c>
      <c r="H120" s="40" t="s">
        <v>434</v>
      </c>
      <c r="Y120" s="91">
        <v>3</v>
      </c>
      <c r="Z120" s="39" t="s">
        <v>549</v>
      </c>
      <c r="AA120" s="39" t="s">
        <v>121</v>
      </c>
      <c r="AB120" s="39">
        <v>3.3</v>
      </c>
      <c r="AC120" s="80" t="str">
        <f t="shared" si="13"/>
        <v>MPM 3.3</v>
      </c>
      <c r="AD120" s="66" t="str">
        <f t="shared" si="14"/>
        <v>NO</v>
      </c>
      <c r="AE120" s="40">
        <f t="shared" si="15"/>
        <v>0</v>
      </c>
      <c r="AF120" s="40">
        <f t="shared" si="16"/>
        <v>0</v>
      </c>
      <c r="AG120" s="117">
        <f t="shared" si="17"/>
        <v>0</v>
      </c>
      <c r="AN120"/>
    </row>
    <row r="121" spans="1:40" ht="15.75" x14ac:dyDescent="0.25">
      <c r="A121" s="40">
        <v>2</v>
      </c>
      <c r="B121" s="40" t="s">
        <v>144</v>
      </c>
      <c r="C121" s="40">
        <v>2.2000000000000002</v>
      </c>
      <c r="D121" s="80" t="str">
        <f>CONCATENATE(B121," ",C121)</f>
        <v>MST 2.2</v>
      </c>
      <c r="E121" s="51" t="s">
        <v>394</v>
      </c>
      <c r="F121" s="40" t="s">
        <v>363</v>
      </c>
      <c r="G121" s="40">
        <v>2.1</v>
      </c>
      <c r="H121" s="40">
        <v>1</v>
      </c>
      <c r="Y121" s="91">
        <v>3</v>
      </c>
      <c r="Z121" s="39" t="s">
        <v>549</v>
      </c>
      <c r="AA121" s="39" t="s">
        <v>121</v>
      </c>
      <c r="AB121" s="39">
        <v>3.4</v>
      </c>
      <c r="AC121" s="80" t="str">
        <f t="shared" si="13"/>
        <v>MPM 3.4</v>
      </c>
      <c r="AD121" s="66" t="str">
        <f t="shared" si="14"/>
        <v>NO</v>
      </c>
      <c r="AE121" s="40">
        <f t="shared" si="15"/>
        <v>0</v>
      </c>
      <c r="AF121" s="40">
        <f t="shared" si="16"/>
        <v>0</v>
      </c>
      <c r="AG121" s="117">
        <f t="shared" si="17"/>
        <v>0</v>
      </c>
      <c r="AN121"/>
    </row>
    <row r="122" spans="1:40" ht="15.75" x14ac:dyDescent="0.25">
      <c r="A122" s="40">
        <v>2</v>
      </c>
      <c r="B122" s="40" t="s">
        <v>144</v>
      </c>
      <c r="C122" s="40">
        <v>2.2000000000000002</v>
      </c>
      <c r="D122" s="80" t="str">
        <f>CONCATENATE(B122," ",C122)</f>
        <v>MST 2.2</v>
      </c>
      <c r="E122" s="51" t="s">
        <v>394</v>
      </c>
      <c r="F122" s="40" t="s">
        <v>363</v>
      </c>
      <c r="G122" s="40">
        <v>2.1</v>
      </c>
      <c r="H122" s="40">
        <v>2</v>
      </c>
      <c r="Y122" s="91">
        <v>3</v>
      </c>
      <c r="Z122" s="39" t="s">
        <v>549</v>
      </c>
      <c r="AA122" s="39" t="s">
        <v>121</v>
      </c>
      <c r="AB122" s="39">
        <v>3.5</v>
      </c>
      <c r="AC122" s="80" t="str">
        <f t="shared" si="13"/>
        <v>MPM 3.5</v>
      </c>
      <c r="AD122" s="66" t="str">
        <f t="shared" si="14"/>
        <v>NO</v>
      </c>
      <c r="AE122" s="40">
        <f t="shared" si="15"/>
        <v>0</v>
      </c>
      <c r="AF122" s="40">
        <f t="shared" si="16"/>
        <v>0</v>
      </c>
      <c r="AG122" s="117">
        <f t="shared" si="17"/>
        <v>0</v>
      </c>
      <c r="AN122"/>
    </row>
    <row r="123" spans="1:40" ht="15.75" x14ac:dyDescent="0.25">
      <c r="A123" s="40">
        <v>2</v>
      </c>
      <c r="B123" s="40" t="s">
        <v>144</v>
      </c>
      <c r="C123" s="40">
        <v>2.2999999999999998</v>
      </c>
      <c r="D123" s="80" t="str">
        <f>CONCATENATE(B123," ",C123)</f>
        <v>MST 2.3</v>
      </c>
      <c r="E123" s="51" t="s">
        <v>394</v>
      </c>
      <c r="F123" s="40" t="s">
        <v>342</v>
      </c>
      <c r="G123" s="40">
        <v>5.0999999999999996</v>
      </c>
      <c r="H123" s="40" t="s">
        <v>475</v>
      </c>
      <c r="Y123" s="91">
        <v>3</v>
      </c>
      <c r="Z123" s="39" t="s">
        <v>549</v>
      </c>
      <c r="AA123" s="39" t="s">
        <v>121</v>
      </c>
      <c r="AB123" s="39">
        <v>3.6</v>
      </c>
      <c r="AC123" s="80" t="str">
        <f t="shared" si="13"/>
        <v>MPM 3.6</v>
      </c>
      <c r="AD123" s="66" t="str">
        <f t="shared" si="14"/>
        <v>NO</v>
      </c>
      <c r="AE123" s="40">
        <f t="shared" si="15"/>
        <v>0</v>
      </c>
      <c r="AF123" s="40">
        <f t="shared" si="16"/>
        <v>0</v>
      </c>
      <c r="AG123" s="117">
        <f t="shared" si="17"/>
        <v>0</v>
      </c>
      <c r="AN123"/>
    </row>
    <row r="124" spans="1:40" ht="15.75" x14ac:dyDescent="0.25">
      <c r="A124" s="40">
        <v>2</v>
      </c>
      <c r="B124" s="40" t="s">
        <v>144</v>
      </c>
      <c r="C124" s="40">
        <v>2.2999999999999998</v>
      </c>
      <c r="D124" s="80" t="str">
        <f>CONCATENATE(B124," ",C124)</f>
        <v>MST 2.3</v>
      </c>
      <c r="E124" s="51" t="s">
        <v>394</v>
      </c>
      <c r="F124" s="40" t="s">
        <v>363</v>
      </c>
      <c r="G124" s="40">
        <v>2.2000000000000002</v>
      </c>
      <c r="H124" s="40" t="s">
        <v>434</v>
      </c>
      <c r="Y124" s="91">
        <v>4</v>
      </c>
      <c r="Z124" s="39" t="s">
        <v>549</v>
      </c>
      <c r="AA124" s="39" t="s">
        <v>121</v>
      </c>
      <c r="AB124" s="39">
        <v>4.0999999999999996</v>
      </c>
      <c r="AC124" s="80" t="str">
        <f t="shared" si="13"/>
        <v>MPM 4.1</v>
      </c>
      <c r="AD124" s="66" t="str">
        <f t="shared" si="14"/>
        <v>NO</v>
      </c>
      <c r="AE124" s="40">
        <f t="shared" si="15"/>
        <v>0</v>
      </c>
      <c r="AF124" s="40">
        <f t="shared" si="16"/>
        <v>0</v>
      </c>
      <c r="AG124" s="117">
        <f t="shared" si="17"/>
        <v>0</v>
      </c>
      <c r="AN124"/>
    </row>
    <row r="125" spans="1:40" ht="15.75" x14ac:dyDescent="0.25">
      <c r="A125" s="40">
        <v>2</v>
      </c>
      <c r="B125" s="40" t="s">
        <v>144</v>
      </c>
      <c r="C125" s="40">
        <v>2.4</v>
      </c>
      <c r="D125" s="80" t="str">
        <f>CONCATENATE(B125," ",C125)</f>
        <v>MST 2.4</v>
      </c>
      <c r="E125" s="51" t="s">
        <v>394</v>
      </c>
      <c r="F125" s="40" t="s">
        <v>321</v>
      </c>
      <c r="G125" s="40">
        <v>3.2</v>
      </c>
      <c r="H125" s="40">
        <v>5</v>
      </c>
      <c r="Y125" s="91">
        <v>4</v>
      </c>
      <c r="Z125" s="39" t="s">
        <v>549</v>
      </c>
      <c r="AA125" s="39" t="s">
        <v>121</v>
      </c>
      <c r="AB125" s="39">
        <v>4.2</v>
      </c>
      <c r="AC125" s="80" t="str">
        <f t="shared" si="13"/>
        <v>MPM 4.2</v>
      </c>
      <c r="AD125" s="66" t="str">
        <f t="shared" si="14"/>
        <v>NO</v>
      </c>
      <c r="AE125" s="40">
        <f t="shared" si="15"/>
        <v>0</v>
      </c>
      <c r="AF125" s="40">
        <f t="shared" si="16"/>
        <v>0</v>
      </c>
      <c r="AG125" s="117">
        <f t="shared" si="17"/>
        <v>0</v>
      </c>
      <c r="AN125"/>
    </row>
    <row r="126" spans="1:40" ht="15.75" x14ac:dyDescent="0.25">
      <c r="A126" s="40">
        <v>2</v>
      </c>
      <c r="B126" s="40" t="s">
        <v>144</v>
      </c>
      <c r="C126" s="40">
        <v>2.4</v>
      </c>
      <c r="D126" s="80" t="str">
        <f>CONCATENATE(B126," ",C126)</f>
        <v>MST 2.4</v>
      </c>
      <c r="E126" s="51" t="s">
        <v>394</v>
      </c>
      <c r="F126" s="40" t="s">
        <v>363</v>
      </c>
      <c r="G126" s="40">
        <v>2.2000000000000002</v>
      </c>
      <c r="H126" s="40">
        <v>3</v>
      </c>
      <c r="Y126" s="91">
        <v>4</v>
      </c>
      <c r="Z126" s="39" t="s">
        <v>549</v>
      </c>
      <c r="AA126" s="39" t="s">
        <v>121</v>
      </c>
      <c r="AB126" s="39">
        <v>4.3</v>
      </c>
      <c r="AC126" s="80" t="str">
        <f t="shared" si="13"/>
        <v>MPM 4.3</v>
      </c>
      <c r="AD126" s="66" t="str">
        <f t="shared" si="14"/>
        <v>NO</v>
      </c>
      <c r="AE126" s="40">
        <f t="shared" si="15"/>
        <v>0</v>
      </c>
      <c r="AF126" s="40">
        <f t="shared" si="16"/>
        <v>0</v>
      </c>
      <c r="AG126" s="117">
        <f t="shared" si="17"/>
        <v>0</v>
      </c>
      <c r="AN126"/>
    </row>
    <row r="127" spans="1:40" ht="15.75" x14ac:dyDescent="0.25">
      <c r="A127" s="40">
        <v>2</v>
      </c>
      <c r="B127" s="40" t="s">
        <v>144</v>
      </c>
      <c r="C127" s="40">
        <v>2.4</v>
      </c>
      <c r="D127" s="80" t="str">
        <f>CONCATENATE(B127," ",C127)</f>
        <v>MST 2.4</v>
      </c>
      <c r="E127" s="51" t="s">
        <v>394</v>
      </c>
      <c r="F127" s="40" t="s">
        <v>363</v>
      </c>
      <c r="G127" s="40">
        <v>3.1</v>
      </c>
      <c r="H127" s="40">
        <v>2</v>
      </c>
      <c r="Y127" s="91">
        <v>4</v>
      </c>
      <c r="Z127" s="39" t="s">
        <v>549</v>
      </c>
      <c r="AA127" s="39" t="s">
        <v>121</v>
      </c>
      <c r="AB127" s="39">
        <v>4.4000000000000004</v>
      </c>
      <c r="AC127" s="80" t="str">
        <f t="shared" si="13"/>
        <v>MPM 4.4</v>
      </c>
      <c r="AD127" s="66" t="str">
        <f t="shared" si="14"/>
        <v>NO</v>
      </c>
      <c r="AE127" s="40">
        <f t="shared" si="15"/>
        <v>0</v>
      </c>
      <c r="AF127" s="40">
        <f t="shared" si="16"/>
        <v>0</v>
      </c>
      <c r="AG127" s="117">
        <f t="shared" si="17"/>
        <v>0</v>
      </c>
      <c r="AN127"/>
    </row>
    <row r="128" spans="1:40" ht="15.75" x14ac:dyDescent="0.25">
      <c r="A128" s="40">
        <v>3</v>
      </c>
      <c r="B128" s="40" t="s">
        <v>144</v>
      </c>
      <c r="C128" s="40">
        <v>3.1</v>
      </c>
      <c r="D128" s="80" t="str">
        <f>CONCATENATE(B128," ",C128)</f>
        <v>MST 3.1</v>
      </c>
      <c r="E128" s="51" t="s">
        <v>394</v>
      </c>
      <c r="F128" s="40" t="s">
        <v>321</v>
      </c>
      <c r="G128" s="40">
        <v>3.1</v>
      </c>
      <c r="H128" s="40" t="s">
        <v>460</v>
      </c>
      <c r="Y128" s="91">
        <v>4</v>
      </c>
      <c r="Z128" s="39" t="s">
        <v>549</v>
      </c>
      <c r="AA128" s="39" t="s">
        <v>121</v>
      </c>
      <c r="AB128" s="39">
        <v>4.5</v>
      </c>
      <c r="AC128" s="80" t="str">
        <f t="shared" si="13"/>
        <v>MPM 4.5</v>
      </c>
      <c r="AD128" s="66" t="str">
        <f t="shared" si="14"/>
        <v>NO</v>
      </c>
      <c r="AE128" s="40">
        <f t="shared" si="15"/>
        <v>0</v>
      </c>
      <c r="AF128" s="40">
        <f t="shared" si="16"/>
        <v>0</v>
      </c>
      <c r="AG128" s="117">
        <f t="shared" si="17"/>
        <v>0</v>
      </c>
      <c r="AN128"/>
    </row>
    <row r="129" spans="1:40" ht="15.75" x14ac:dyDescent="0.25">
      <c r="A129" s="40">
        <v>3</v>
      </c>
      <c r="B129" s="40" t="s">
        <v>144</v>
      </c>
      <c r="C129" s="40">
        <v>3.1</v>
      </c>
      <c r="D129" s="80" t="str">
        <f>CONCATENATE(B129," ",C129)</f>
        <v>MST 3.1</v>
      </c>
      <c r="E129" s="51" t="s">
        <v>394</v>
      </c>
      <c r="F129" s="40" t="s">
        <v>321</v>
      </c>
      <c r="G129" s="40">
        <v>3.2</v>
      </c>
      <c r="H129" s="40" t="s">
        <v>463</v>
      </c>
      <c r="Y129" s="91">
        <v>5</v>
      </c>
      <c r="Z129" s="39" t="s">
        <v>549</v>
      </c>
      <c r="AA129" s="39" t="s">
        <v>121</v>
      </c>
      <c r="AB129" s="39">
        <v>5.0999999999999996</v>
      </c>
      <c r="AC129" s="80" t="str">
        <f t="shared" si="13"/>
        <v>MPM 5.1</v>
      </c>
      <c r="AD129" s="66" t="str">
        <f t="shared" si="14"/>
        <v>NO</v>
      </c>
      <c r="AE129" s="40">
        <f t="shared" si="15"/>
        <v>0</v>
      </c>
      <c r="AF129" s="40">
        <f t="shared" si="16"/>
        <v>0</v>
      </c>
      <c r="AG129" s="117">
        <f t="shared" si="17"/>
        <v>0</v>
      </c>
      <c r="AN129"/>
    </row>
    <row r="130" spans="1:40" ht="15.75" x14ac:dyDescent="0.25">
      <c r="A130" s="40">
        <v>3</v>
      </c>
      <c r="B130" s="40" t="s">
        <v>144</v>
      </c>
      <c r="C130" s="40">
        <v>3.1</v>
      </c>
      <c r="D130" s="80" t="str">
        <f>CONCATENATE(B130," ",C130)</f>
        <v>MST 3.1</v>
      </c>
      <c r="E130" s="51" t="s">
        <v>394</v>
      </c>
      <c r="F130" s="40" t="s">
        <v>321</v>
      </c>
      <c r="G130" s="40">
        <v>5.0999999999999996</v>
      </c>
      <c r="H130" s="40" t="s">
        <v>519</v>
      </c>
      <c r="Y130" s="91">
        <v>5</v>
      </c>
      <c r="Z130" s="39" t="s">
        <v>549</v>
      </c>
      <c r="AA130" s="39" t="s">
        <v>121</v>
      </c>
      <c r="AB130" s="39">
        <v>5.2</v>
      </c>
      <c r="AC130" s="80" t="str">
        <f t="shared" si="13"/>
        <v>MPM 5.2</v>
      </c>
      <c r="AD130" s="66" t="str">
        <f t="shared" si="14"/>
        <v>NO</v>
      </c>
      <c r="AE130" s="40">
        <f t="shared" si="15"/>
        <v>0</v>
      </c>
      <c r="AF130" s="40">
        <f t="shared" si="16"/>
        <v>0</v>
      </c>
      <c r="AG130" s="117">
        <f t="shared" si="17"/>
        <v>0</v>
      </c>
      <c r="AN130"/>
    </row>
    <row r="131" spans="1:40" ht="15.75" x14ac:dyDescent="0.25">
      <c r="A131" s="40">
        <v>3</v>
      </c>
      <c r="B131" s="40" t="s">
        <v>144</v>
      </c>
      <c r="C131" s="40">
        <v>3.1</v>
      </c>
      <c r="D131" s="80" t="str">
        <f>CONCATENATE(B131," ",C131)</f>
        <v>MST 3.1</v>
      </c>
      <c r="E131" s="51" t="s">
        <v>394</v>
      </c>
      <c r="F131" s="40" t="s">
        <v>342</v>
      </c>
      <c r="G131" s="40">
        <v>8.1999999999999993</v>
      </c>
      <c r="H131" s="40" t="s">
        <v>537</v>
      </c>
      <c r="Y131" s="91">
        <v>5</v>
      </c>
      <c r="Z131" s="39" t="s">
        <v>549</v>
      </c>
      <c r="AA131" s="39" t="s">
        <v>121</v>
      </c>
      <c r="AB131" s="39">
        <v>5.3</v>
      </c>
      <c r="AC131" s="80" t="str">
        <f t="shared" si="13"/>
        <v>MPM 5.3</v>
      </c>
      <c r="AD131" s="66" t="str">
        <f t="shared" si="14"/>
        <v>NO</v>
      </c>
      <c r="AE131" s="40">
        <f t="shared" si="15"/>
        <v>0</v>
      </c>
      <c r="AF131" s="40">
        <f t="shared" si="16"/>
        <v>0</v>
      </c>
      <c r="AG131" s="117">
        <f t="shared" si="17"/>
        <v>0</v>
      </c>
      <c r="AN131"/>
    </row>
    <row r="132" spans="1:40" ht="15.75" x14ac:dyDescent="0.25">
      <c r="A132" s="40">
        <v>3</v>
      </c>
      <c r="B132" s="40" t="s">
        <v>144</v>
      </c>
      <c r="C132" s="40">
        <v>3.2</v>
      </c>
      <c r="D132" s="80" t="str">
        <f>CONCATENATE(B132," ",C132)</f>
        <v>MST 3.2</v>
      </c>
      <c r="E132" s="51" t="s">
        <v>394</v>
      </c>
      <c r="F132" s="40" t="s">
        <v>363</v>
      </c>
      <c r="G132" s="40">
        <v>1.2</v>
      </c>
      <c r="H132" s="40">
        <v>1</v>
      </c>
      <c r="Y132" s="91">
        <v>1</v>
      </c>
      <c r="Z132" s="39" t="s">
        <v>553</v>
      </c>
      <c r="AA132" s="39" t="s">
        <v>144</v>
      </c>
      <c r="AB132" s="39">
        <v>1.1000000000000001</v>
      </c>
      <c r="AC132" s="80" t="str">
        <f t="shared" ref="AC132:AC195" si="18">CONCATENATE(AA132," ",AB132)</f>
        <v>MST 1.1</v>
      </c>
      <c r="AD132" s="66" t="str">
        <f t="shared" ref="AD132:AD195" si="19">IF(AG132&gt;0, "YES", "NO")</f>
        <v>YES</v>
      </c>
      <c r="AE132" s="40">
        <f t="shared" ref="AE132:AE195" si="20">COUNTIFS($D$3:$D$441,$AC132,$E$3:$E$441,$J$3)</f>
        <v>1</v>
      </c>
      <c r="AF132" s="40">
        <f t="shared" ref="AF132:AF195" si="21">COUNTIFS($D$3:$D$441,$AC132,$E$3:$E$441,$J$4)</f>
        <v>1</v>
      </c>
      <c r="AG132" s="117">
        <f t="shared" ref="AG132:AG195" si="22">AE132+AF132</f>
        <v>2</v>
      </c>
      <c r="AN132"/>
    </row>
    <row r="133" spans="1:40" ht="15.75" x14ac:dyDescent="0.25">
      <c r="A133" s="40">
        <v>4</v>
      </c>
      <c r="B133" s="40" t="s">
        <v>144</v>
      </c>
      <c r="C133" s="40">
        <v>4.0999999999999996</v>
      </c>
      <c r="D133" s="80" t="str">
        <f>CONCATENATE(B133," ",C133)</f>
        <v>MST 4.1</v>
      </c>
      <c r="E133" s="51" t="s">
        <v>394</v>
      </c>
      <c r="F133" s="40" t="s">
        <v>321</v>
      </c>
      <c r="G133" s="40">
        <v>3.3</v>
      </c>
      <c r="H133" s="40">
        <v>1</v>
      </c>
      <c r="Y133" s="91">
        <v>1</v>
      </c>
      <c r="Z133" s="39" t="s">
        <v>553</v>
      </c>
      <c r="AA133" s="39" t="s">
        <v>144</v>
      </c>
      <c r="AB133" s="39">
        <v>1.2</v>
      </c>
      <c r="AC133" s="80" t="str">
        <f t="shared" si="18"/>
        <v>MST 1.2</v>
      </c>
      <c r="AD133" s="66" t="str">
        <f t="shared" si="19"/>
        <v>YES</v>
      </c>
      <c r="AE133" s="40">
        <f t="shared" si="20"/>
        <v>1</v>
      </c>
      <c r="AF133" s="40">
        <f t="shared" si="21"/>
        <v>0</v>
      </c>
      <c r="AG133" s="117">
        <f t="shared" si="22"/>
        <v>1</v>
      </c>
      <c r="AN133"/>
    </row>
    <row r="134" spans="1:40" ht="15.75" x14ac:dyDescent="0.25">
      <c r="A134" s="40">
        <v>4</v>
      </c>
      <c r="B134" s="40" t="s">
        <v>144</v>
      </c>
      <c r="C134" s="40">
        <v>4.0999999999999996</v>
      </c>
      <c r="D134" s="80" t="str">
        <f>CONCATENATE(B134," ",C134)</f>
        <v>MST 4.1</v>
      </c>
      <c r="E134" s="51" t="s">
        <v>394</v>
      </c>
      <c r="F134" s="40" t="s">
        <v>363</v>
      </c>
      <c r="G134" s="40">
        <v>1.1000000000000001</v>
      </c>
      <c r="H134" s="40">
        <v>2</v>
      </c>
      <c r="Y134" s="91">
        <v>2</v>
      </c>
      <c r="Z134" s="39" t="s">
        <v>553</v>
      </c>
      <c r="AA134" s="39" t="s">
        <v>144</v>
      </c>
      <c r="AB134" s="39">
        <v>2.1</v>
      </c>
      <c r="AC134" s="80" t="str">
        <f t="shared" si="18"/>
        <v>MST 2.1</v>
      </c>
      <c r="AD134" s="66" t="str">
        <f t="shared" si="19"/>
        <v>YES</v>
      </c>
      <c r="AE134" s="40">
        <f t="shared" si="20"/>
        <v>0</v>
      </c>
      <c r="AF134" s="40">
        <f t="shared" si="21"/>
        <v>4</v>
      </c>
      <c r="AG134" s="117">
        <f t="shared" si="22"/>
        <v>4</v>
      </c>
      <c r="AN134"/>
    </row>
    <row r="135" spans="1:40" ht="18" customHeight="1" x14ac:dyDescent="0.25">
      <c r="A135" s="40">
        <v>4</v>
      </c>
      <c r="B135" s="40" t="s">
        <v>144</v>
      </c>
      <c r="C135" s="40">
        <v>4.0999999999999996</v>
      </c>
      <c r="D135" s="80" t="str">
        <f>CONCATENATE(B135," ",C135)</f>
        <v>MST 4.1</v>
      </c>
      <c r="E135" s="51" t="s">
        <v>394</v>
      </c>
      <c r="F135" s="40" t="s">
        <v>363</v>
      </c>
      <c r="G135" s="40">
        <v>3.3</v>
      </c>
      <c r="H135" s="40">
        <v>1</v>
      </c>
      <c r="Y135" s="91">
        <v>2</v>
      </c>
      <c r="Z135" s="39" t="s">
        <v>553</v>
      </c>
      <c r="AA135" s="39" t="s">
        <v>144</v>
      </c>
      <c r="AB135" s="39">
        <v>2.2000000000000002</v>
      </c>
      <c r="AC135" s="80" t="str">
        <f t="shared" si="18"/>
        <v>MST 2.2</v>
      </c>
      <c r="AD135" s="66" t="str">
        <f t="shared" si="19"/>
        <v>YES</v>
      </c>
      <c r="AE135" s="40">
        <f t="shared" si="20"/>
        <v>1</v>
      </c>
      <c r="AF135" s="40">
        <f t="shared" si="21"/>
        <v>5</v>
      </c>
      <c r="AG135" s="117">
        <f t="shared" si="22"/>
        <v>6</v>
      </c>
      <c r="AN135"/>
    </row>
    <row r="136" spans="1:40" ht="18" customHeight="1" x14ac:dyDescent="0.25">
      <c r="A136" s="40">
        <v>1</v>
      </c>
      <c r="B136" s="40" t="s">
        <v>166</v>
      </c>
      <c r="C136" s="40">
        <v>1.1000000000000001</v>
      </c>
      <c r="D136" s="80" t="str">
        <f>CONCATENATE(B136," ",C136)</f>
        <v>OT 1.1</v>
      </c>
      <c r="E136" s="51" t="s">
        <v>394</v>
      </c>
      <c r="F136" s="40" t="s">
        <v>321</v>
      </c>
      <c r="G136" s="40">
        <v>2.2000000000000002</v>
      </c>
      <c r="H136" s="40">
        <v>4</v>
      </c>
      <c r="Y136" s="91">
        <v>2</v>
      </c>
      <c r="Z136" s="39" t="s">
        <v>553</v>
      </c>
      <c r="AA136" s="39" t="s">
        <v>144</v>
      </c>
      <c r="AB136" s="39">
        <v>2.2999999999999998</v>
      </c>
      <c r="AC136" s="80" t="str">
        <f t="shared" si="18"/>
        <v>MST 2.3</v>
      </c>
      <c r="AD136" s="66" t="str">
        <f t="shared" si="19"/>
        <v>YES</v>
      </c>
      <c r="AE136" s="40">
        <f t="shared" si="20"/>
        <v>0</v>
      </c>
      <c r="AF136" s="40">
        <f t="shared" si="21"/>
        <v>2</v>
      </c>
      <c r="AG136" s="117">
        <f t="shared" si="22"/>
        <v>2</v>
      </c>
      <c r="AN136"/>
    </row>
    <row r="137" spans="1:40" ht="18" customHeight="1" x14ac:dyDescent="0.25">
      <c r="A137" s="40">
        <v>2</v>
      </c>
      <c r="B137" s="40" t="s">
        <v>166</v>
      </c>
      <c r="C137" s="40">
        <v>2.2000000000000002</v>
      </c>
      <c r="D137" s="80" t="str">
        <f>CONCATENATE(B137," ",C137)</f>
        <v>OT 2.2</v>
      </c>
      <c r="E137" s="51" t="s">
        <v>394</v>
      </c>
      <c r="F137" s="40" t="s">
        <v>321</v>
      </c>
      <c r="G137" s="40">
        <v>2.2000000000000002</v>
      </c>
      <c r="H137" s="40" t="s">
        <v>441</v>
      </c>
      <c r="Y137" s="91">
        <v>2</v>
      </c>
      <c r="Z137" s="39" t="s">
        <v>553</v>
      </c>
      <c r="AA137" s="39" t="s">
        <v>144</v>
      </c>
      <c r="AB137" s="39">
        <v>2.4</v>
      </c>
      <c r="AC137" s="80" t="str">
        <f t="shared" si="18"/>
        <v>MST 2.4</v>
      </c>
      <c r="AD137" s="66" t="str">
        <f t="shared" si="19"/>
        <v>YES</v>
      </c>
      <c r="AE137" s="40">
        <f t="shared" si="20"/>
        <v>0</v>
      </c>
      <c r="AF137" s="40">
        <f t="shared" si="21"/>
        <v>3</v>
      </c>
      <c r="AG137" s="117">
        <f t="shared" si="22"/>
        <v>3</v>
      </c>
      <c r="AN137"/>
    </row>
    <row r="138" spans="1:40" ht="18" customHeight="1" x14ac:dyDescent="0.25">
      <c r="A138" s="39">
        <v>2</v>
      </c>
      <c r="B138" s="39" t="s">
        <v>166</v>
      </c>
      <c r="C138" s="39">
        <v>2.2000000000000002</v>
      </c>
      <c r="D138" s="80" t="str">
        <f>CONCATENATE(B138," ",C138)</f>
        <v>OT 2.2</v>
      </c>
      <c r="E138" s="51" t="s">
        <v>394</v>
      </c>
      <c r="F138" s="40" t="s">
        <v>342</v>
      </c>
      <c r="G138" s="40">
        <v>1.1000000000000001</v>
      </c>
      <c r="H138" s="40">
        <v>1</v>
      </c>
      <c r="Y138" s="91">
        <v>3</v>
      </c>
      <c r="Z138" s="39" t="s">
        <v>553</v>
      </c>
      <c r="AA138" s="39" t="s">
        <v>144</v>
      </c>
      <c r="AB138" s="39">
        <v>3.1</v>
      </c>
      <c r="AC138" s="80" t="str">
        <f t="shared" si="18"/>
        <v>MST 3.1</v>
      </c>
      <c r="AD138" s="66" t="str">
        <f t="shared" si="19"/>
        <v>YES</v>
      </c>
      <c r="AE138" s="40">
        <f t="shared" si="20"/>
        <v>0</v>
      </c>
      <c r="AF138" s="40">
        <f t="shared" si="21"/>
        <v>4</v>
      </c>
      <c r="AG138" s="117">
        <f t="shared" si="22"/>
        <v>4</v>
      </c>
      <c r="AN138"/>
    </row>
    <row r="139" spans="1:40" ht="18" customHeight="1" x14ac:dyDescent="0.25">
      <c r="A139" s="18">
        <v>3</v>
      </c>
      <c r="B139" s="18" t="s">
        <v>166</v>
      </c>
      <c r="C139" s="18">
        <v>3.1</v>
      </c>
      <c r="D139" s="80" t="str">
        <f>CONCATENATE(B139," ",C139)</f>
        <v>OT 3.1</v>
      </c>
      <c r="E139" s="51" t="s">
        <v>394</v>
      </c>
      <c r="F139" s="40" t="s">
        <v>342</v>
      </c>
      <c r="G139" s="40">
        <v>1.1000000000000001</v>
      </c>
      <c r="H139" s="40">
        <v>1</v>
      </c>
      <c r="Y139" s="91">
        <v>3</v>
      </c>
      <c r="Z139" s="39" t="s">
        <v>553</v>
      </c>
      <c r="AA139" s="39" t="s">
        <v>144</v>
      </c>
      <c r="AB139" s="39">
        <v>3.2</v>
      </c>
      <c r="AC139" s="80" t="str">
        <f t="shared" si="18"/>
        <v>MST 3.2</v>
      </c>
      <c r="AD139" s="66" t="str">
        <f t="shared" si="19"/>
        <v>YES</v>
      </c>
      <c r="AE139" s="40">
        <f t="shared" si="20"/>
        <v>0</v>
      </c>
      <c r="AF139" s="40">
        <f t="shared" si="21"/>
        <v>1</v>
      </c>
      <c r="AG139" s="117">
        <f t="shared" si="22"/>
        <v>1</v>
      </c>
      <c r="AN139"/>
    </row>
    <row r="140" spans="1:40" ht="18" customHeight="1" x14ac:dyDescent="0.25">
      <c r="A140" s="40">
        <v>3</v>
      </c>
      <c r="B140" s="40" t="s">
        <v>166</v>
      </c>
      <c r="C140" s="40">
        <v>3.2</v>
      </c>
      <c r="D140" s="80" t="str">
        <f>CONCATENATE(B140," ",C140)</f>
        <v>OT 3.2</v>
      </c>
      <c r="E140" s="51" t="s">
        <v>394</v>
      </c>
      <c r="F140" s="40" t="s">
        <v>321</v>
      </c>
      <c r="G140" s="40">
        <v>2.1</v>
      </c>
      <c r="H140" s="40" t="s">
        <v>494</v>
      </c>
      <c r="Y140" s="91">
        <v>3</v>
      </c>
      <c r="Z140" s="39" t="s">
        <v>553</v>
      </c>
      <c r="AA140" s="39" t="s">
        <v>144</v>
      </c>
      <c r="AB140" s="39">
        <v>3.3</v>
      </c>
      <c r="AC140" s="80" t="str">
        <f t="shared" si="18"/>
        <v>MST 3.3</v>
      </c>
      <c r="AD140" s="66" t="str">
        <f t="shared" si="19"/>
        <v>NO</v>
      </c>
      <c r="AE140" s="40">
        <f t="shared" si="20"/>
        <v>0</v>
      </c>
      <c r="AF140" s="40">
        <f t="shared" si="21"/>
        <v>0</v>
      </c>
      <c r="AG140" s="117">
        <f t="shared" si="22"/>
        <v>0</v>
      </c>
      <c r="AN140"/>
    </row>
    <row r="141" spans="1:40" ht="15.75" x14ac:dyDescent="0.25">
      <c r="A141" s="40">
        <v>3</v>
      </c>
      <c r="B141" s="40" t="s">
        <v>166</v>
      </c>
      <c r="C141" s="40">
        <v>3.2</v>
      </c>
      <c r="D141" s="80" t="str">
        <f>CONCATENATE(B141," ",C141)</f>
        <v>OT 3.2</v>
      </c>
      <c r="E141" s="51" t="s">
        <v>394</v>
      </c>
      <c r="F141" s="40" t="s">
        <v>321</v>
      </c>
      <c r="G141" s="40">
        <v>2.2000000000000002</v>
      </c>
      <c r="H141" s="40" t="s">
        <v>439</v>
      </c>
      <c r="Y141" s="91">
        <v>4</v>
      </c>
      <c r="Z141" s="39" t="s">
        <v>553</v>
      </c>
      <c r="AA141" s="39" t="s">
        <v>144</v>
      </c>
      <c r="AB141" s="39">
        <v>4.0999999999999996</v>
      </c>
      <c r="AC141" s="80" t="str">
        <f t="shared" si="18"/>
        <v>MST 4.1</v>
      </c>
      <c r="AD141" s="66" t="str">
        <f t="shared" si="19"/>
        <v>YES</v>
      </c>
      <c r="AE141" s="40">
        <f t="shared" si="20"/>
        <v>0</v>
      </c>
      <c r="AF141" s="40">
        <f t="shared" si="21"/>
        <v>3</v>
      </c>
      <c r="AG141" s="117">
        <f t="shared" si="22"/>
        <v>3</v>
      </c>
      <c r="AN141"/>
    </row>
    <row r="142" spans="1:40" ht="15.75" x14ac:dyDescent="0.25">
      <c r="A142" s="40">
        <v>3</v>
      </c>
      <c r="B142" s="40" t="s">
        <v>166</v>
      </c>
      <c r="C142" s="40">
        <v>3.3</v>
      </c>
      <c r="D142" s="80" t="str">
        <f>CONCATENATE(B142," ",C142)</f>
        <v>OT 3.3</v>
      </c>
      <c r="E142" s="51" t="s">
        <v>394</v>
      </c>
      <c r="F142" s="40" t="s">
        <v>321</v>
      </c>
      <c r="G142" s="40">
        <v>2.2000000000000002</v>
      </c>
      <c r="H142" s="40">
        <v>3</v>
      </c>
      <c r="Y142" s="91">
        <v>1</v>
      </c>
      <c r="Z142" s="39" t="s">
        <v>549</v>
      </c>
      <c r="AA142" s="39" t="s">
        <v>166</v>
      </c>
      <c r="AB142" s="39">
        <v>1.1000000000000001</v>
      </c>
      <c r="AC142" s="80" t="str">
        <f t="shared" si="18"/>
        <v>OT 1.1</v>
      </c>
      <c r="AD142" s="66" t="str">
        <f t="shared" si="19"/>
        <v>YES</v>
      </c>
      <c r="AE142" s="40">
        <f t="shared" si="20"/>
        <v>0</v>
      </c>
      <c r="AF142" s="40">
        <f t="shared" si="21"/>
        <v>1</v>
      </c>
      <c r="AG142" s="117">
        <f t="shared" si="22"/>
        <v>1</v>
      </c>
      <c r="AN142"/>
    </row>
    <row r="143" spans="1:40" ht="15.75" x14ac:dyDescent="0.25">
      <c r="A143" s="40">
        <v>3</v>
      </c>
      <c r="B143" s="40" t="s">
        <v>166</v>
      </c>
      <c r="C143" s="40">
        <v>3.4</v>
      </c>
      <c r="D143" s="80" t="str">
        <f>CONCATENATE(B143," ",C143)</f>
        <v>OT 3.4</v>
      </c>
      <c r="E143" s="51" t="s">
        <v>394</v>
      </c>
      <c r="F143" s="40" t="s">
        <v>321</v>
      </c>
      <c r="G143" s="40">
        <v>2.2000000000000002</v>
      </c>
      <c r="H143" s="40" t="s">
        <v>458</v>
      </c>
      <c r="Y143" s="91">
        <v>2</v>
      </c>
      <c r="Z143" s="39" t="s">
        <v>549</v>
      </c>
      <c r="AA143" s="39" t="s">
        <v>166</v>
      </c>
      <c r="AB143" s="39">
        <v>2.1</v>
      </c>
      <c r="AC143" s="80" t="str">
        <f t="shared" si="18"/>
        <v>OT 2.1</v>
      </c>
      <c r="AD143" s="66" t="str">
        <f t="shared" si="19"/>
        <v>NO</v>
      </c>
      <c r="AE143" s="40">
        <f t="shared" si="20"/>
        <v>0</v>
      </c>
      <c r="AF143" s="40">
        <f t="shared" si="21"/>
        <v>0</v>
      </c>
      <c r="AG143" s="117">
        <f t="shared" si="22"/>
        <v>0</v>
      </c>
      <c r="AN143"/>
    </row>
    <row r="144" spans="1:40" ht="15.75" x14ac:dyDescent="0.25">
      <c r="A144" s="18">
        <v>3</v>
      </c>
      <c r="B144" s="18" t="s">
        <v>166</v>
      </c>
      <c r="C144" s="18">
        <v>3.4</v>
      </c>
      <c r="D144" s="80" t="str">
        <f>CONCATENATE(B144," ",C144)</f>
        <v>OT 3.4</v>
      </c>
      <c r="E144" s="51" t="s">
        <v>394</v>
      </c>
      <c r="F144" s="40" t="s">
        <v>321</v>
      </c>
      <c r="G144" s="40">
        <v>2.2999999999999998</v>
      </c>
      <c r="H144" s="40">
        <v>3</v>
      </c>
      <c r="Y144" s="91">
        <v>2</v>
      </c>
      <c r="Z144" s="39" t="s">
        <v>549</v>
      </c>
      <c r="AA144" s="39" t="s">
        <v>166</v>
      </c>
      <c r="AB144" s="39">
        <v>2.2000000000000002</v>
      </c>
      <c r="AC144" s="80" t="str">
        <f t="shared" si="18"/>
        <v>OT 2.2</v>
      </c>
      <c r="AD144" s="66" t="str">
        <f t="shared" si="19"/>
        <v>YES</v>
      </c>
      <c r="AE144" s="40">
        <f t="shared" si="20"/>
        <v>0</v>
      </c>
      <c r="AF144" s="40">
        <f t="shared" si="21"/>
        <v>2</v>
      </c>
      <c r="AG144" s="117">
        <f t="shared" si="22"/>
        <v>2</v>
      </c>
      <c r="AN144"/>
    </row>
    <row r="145" spans="1:40" ht="15.75" x14ac:dyDescent="0.25">
      <c r="A145" s="40">
        <v>3</v>
      </c>
      <c r="B145" s="40" t="s">
        <v>166</v>
      </c>
      <c r="C145" s="40">
        <v>3.5</v>
      </c>
      <c r="D145" s="80" t="str">
        <f>CONCATENATE(B145," ",C145)</f>
        <v>OT 3.5</v>
      </c>
      <c r="E145" s="51" t="s">
        <v>394</v>
      </c>
      <c r="F145" s="40" t="s">
        <v>321</v>
      </c>
      <c r="G145" s="40">
        <v>2.2000000000000002</v>
      </c>
      <c r="H145" s="40" t="s">
        <v>442</v>
      </c>
      <c r="Y145" s="91">
        <v>3</v>
      </c>
      <c r="Z145" s="39" t="s">
        <v>549</v>
      </c>
      <c r="AA145" s="39" t="s">
        <v>166</v>
      </c>
      <c r="AB145" s="39">
        <v>3.1</v>
      </c>
      <c r="AC145" s="80" t="str">
        <f t="shared" si="18"/>
        <v>OT 3.1</v>
      </c>
      <c r="AD145" s="66" t="str">
        <f t="shared" si="19"/>
        <v>YES</v>
      </c>
      <c r="AE145" s="40">
        <f t="shared" si="20"/>
        <v>0</v>
      </c>
      <c r="AF145" s="40">
        <f t="shared" si="21"/>
        <v>1</v>
      </c>
      <c r="AG145" s="117">
        <f t="shared" si="22"/>
        <v>1</v>
      </c>
      <c r="AN145"/>
    </row>
    <row r="146" spans="1:40" ht="15.75" x14ac:dyDescent="0.25">
      <c r="A146" s="40">
        <v>3</v>
      </c>
      <c r="B146" s="40" t="s">
        <v>166</v>
      </c>
      <c r="C146" s="40">
        <v>3.6</v>
      </c>
      <c r="D146" s="80" t="str">
        <f>CONCATENATE(B146," ",C146)</f>
        <v>OT 3.6</v>
      </c>
      <c r="E146" s="51" t="s">
        <v>394</v>
      </c>
      <c r="F146" s="40" t="s">
        <v>321</v>
      </c>
      <c r="G146" s="40">
        <v>2.2000000000000002</v>
      </c>
      <c r="H146" s="40">
        <v>5</v>
      </c>
      <c r="Y146" s="91">
        <v>3</v>
      </c>
      <c r="Z146" s="39" t="s">
        <v>549</v>
      </c>
      <c r="AA146" s="39" t="s">
        <v>166</v>
      </c>
      <c r="AB146" s="39">
        <v>3.2</v>
      </c>
      <c r="AC146" s="80" t="str">
        <f t="shared" si="18"/>
        <v>OT 3.2</v>
      </c>
      <c r="AD146" s="66" t="str">
        <f t="shared" si="19"/>
        <v>YES</v>
      </c>
      <c r="AE146" s="40">
        <f t="shared" si="20"/>
        <v>0</v>
      </c>
      <c r="AF146" s="40">
        <f t="shared" si="21"/>
        <v>2</v>
      </c>
      <c r="AG146" s="117">
        <f t="shared" si="22"/>
        <v>2</v>
      </c>
      <c r="AN146"/>
    </row>
    <row r="147" spans="1:40" ht="15.75" x14ac:dyDescent="0.25">
      <c r="A147" s="40">
        <v>3</v>
      </c>
      <c r="B147" s="40" t="s">
        <v>199</v>
      </c>
      <c r="C147" s="40">
        <v>3.3</v>
      </c>
      <c r="D147" s="80" t="str">
        <f>CONCATENATE(B147," ",C147)</f>
        <v>PAD 3.3</v>
      </c>
      <c r="E147" s="51" t="s">
        <v>394</v>
      </c>
      <c r="F147" s="40" t="s">
        <v>342</v>
      </c>
      <c r="G147" s="40">
        <v>7.2</v>
      </c>
      <c r="H147" s="40">
        <v>8</v>
      </c>
      <c r="Y147" s="91">
        <v>3</v>
      </c>
      <c r="Z147" s="39" t="s">
        <v>549</v>
      </c>
      <c r="AA147" s="39" t="s">
        <v>166</v>
      </c>
      <c r="AB147" s="39">
        <v>3.3</v>
      </c>
      <c r="AC147" s="80" t="str">
        <f t="shared" si="18"/>
        <v>OT 3.3</v>
      </c>
      <c r="AD147" s="66" t="str">
        <f t="shared" si="19"/>
        <v>YES</v>
      </c>
      <c r="AE147" s="40">
        <f t="shared" si="20"/>
        <v>0</v>
      </c>
      <c r="AF147" s="40">
        <f t="shared" si="21"/>
        <v>1</v>
      </c>
      <c r="AG147" s="117">
        <f t="shared" si="22"/>
        <v>1</v>
      </c>
      <c r="AN147"/>
    </row>
    <row r="148" spans="1:40" ht="15.75" x14ac:dyDescent="0.25">
      <c r="A148" s="40">
        <v>3</v>
      </c>
      <c r="B148" s="40" t="s">
        <v>199</v>
      </c>
      <c r="C148" s="40">
        <v>3.4</v>
      </c>
      <c r="D148" s="80" t="str">
        <f>CONCATENATE(B148," ",C148)</f>
        <v>PAD 3.4</v>
      </c>
      <c r="E148" s="51" t="s">
        <v>394</v>
      </c>
      <c r="F148" s="40" t="s">
        <v>321</v>
      </c>
      <c r="G148" s="40">
        <v>1.1000000000000001</v>
      </c>
      <c r="H148" s="40" t="s">
        <v>435</v>
      </c>
      <c r="Y148" s="91">
        <v>3</v>
      </c>
      <c r="Z148" s="39" t="s">
        <v>549</v>
      </c>
      <c r="AA148" s="39" t="s">
        <v>166</v>
      </c>
      <c r="AB148" s="39">
        <v>3.4</v>
      </c>
      <c r="AC148" s="80" t="str">
        <f t="shared" si="18"/>
        <v>OT 3.4</v>
      </c>
      <c r="AD148" s="66" t="str">
        <f t="shared" si="19"/>
        <v>YES</v>
      </c>
      <c r="AE148" s="40">
        <f t="shared" si="20"/>
        <v>0</v>
      </c>
      <c r="AF148" s="40">
        <f t="shared" si="21"/>
        <v>2</v>
      </c>
      <c r="AG148" s="117">
        <f t="shared" si="22"/>
        <v>2</v>
      </c>
      <c r="AN148"/>
    </row>
    <row r="149" spans="1:40" ht="18" customHeight="1" x14ac:dyDescent="0.25">
      <c r="A149" s="40">
        <v>1</v>
      </c>
      <c r="B149" s="40" t="s">
        <v>210</v>
      </c>
      <c r="C149" s="40">
        <v>1.2</v>
      </c>
      <c r="D149" s="80" t="str">
        <f>CONCATENATE(B149," ",C149)</f>
        <v>PCM 1.2</v>
      </c>
      <c r="E149" s="51" t="s">
        <v>394</v>
      </c>
      <c r="F149" s="40" t="s">
        <v>321</v>
      </c>
      <c r="G149" s="40">
        <v>4.0999999999999996</v>
      </c>
      <c r="H149" s="40">
        <v>4</v>
      </c>
      <c r="Y149" s="91">
        <v>3</v>
      </c>
      <c r="Z149" s="39" t="s">
        <v>549</v>
      </c>
      <c r="AA149" s="39" t="s">
        <v>166</v>
      </c>
      <c r="AB149" s="39">
        <v>3.5</v>
      </c>
      <c r="AC149" s="80" t="str">
        <f t="shared" si="18"/>
        <v>OT 3.5</v>
      </c>
      <c r="AD149" s="66" t="str">
        <f t="shared" si="19"/>
        <v>YES</v>
      </c>
      <c r="AE149" s="40">
        <f t="shared" si="20"/>
        <v>0</v>
      </c>
      <c r="AF149" s="40">
        <f t="shared" si="21"/>
        <v>1</v>
      </c>
      <c r="AG149" s="117">
        <f t="shared" si="22"/>
        <v>1</v>
      </c>
      <c r="AN149"/>
    </row>
    <row r="150" spans="1:40" ht="18" customHeight="1" x14ac:dyDescent="0.25">
      <c r="A150" s="40">
        <v>2</v>
      </c>
      <c r="B150" s="40" t="s">
        <v>210</v>
      </c>
      <c r="C150" s="40">
        <v>2.1</v>
      </c>
      <c r="D150" s="80" t="str">
        <f>CONCATENATE(B150," ",C150)</f>
        <v>PCM 2.1</v>
      </c>
      <c r="E150" s="51" t="s">
        <v>394</v>
      </c>
      <c r="F150" s="40" t="s">
        <v>363</v>
      </c>
      <c r="G150" s="40">
        <v>3.4</v>
      </c>
      <c r="H150" s="40">
        <v>2</v>
      </c>
      <c r="Y150" s="91">
        <v>3</v>
      </c>
      <c r="Z150" s="39" t="s">
        <v>549</v>
      </c>
      <c r="AA150" s="39" t="s">
        <v>166</v>
      </c>
      <c r="AB150" s="39">
        <v>3.6</v>
      </c>
      <c r="AC150" s="80" t="str">
        <f t="shared" si="18"/>
        <v>OT 3.6</v>
      </c>
      <c r="AD150" s="66" t="str">
        <f t="shared" si="19"/>
        <v>YES</v>
      </c>
      <c r="AE150" s="40">
        <f t="shared" si="20"/>
        <v>0</v>
      </c>
      <c r="AF150" s="40">
        <f t="shared" si="21"/>
        <v>1</v>
      </c>
      <c r="AG150" s="117">
        <f t="shared" si="22"/>
        <v>1</v>
      </c>
      <c r="AN150"/>
    </row>
    <row r="151" spans="1:40" ht="15.75" x14ac:dyDescent="0.25">
      <c r="A151" s="18">
        <v>2</v>
      </c>
      <c r="B151" s="18" t="s">
        <v>210</v>
      </c>
      <c r="C151" s="18">
        <v>2.2000000000000002</v>
      </c>
      <c r="D151" s="80" t="str">
        <f>CONCATENATE(B151," ",C151)</f>
        <v>PCM 2.2</v>
      </c>
      <c r="E151" s="51" t="s">
        <v>394</v>
      </c>
      <c r="F151" s="40" t="s">
        <v>363</v>
      </c>
      <c r="G151" s="40">
        <v>3.2</v>
      </c>
      <c r="H151" s="40">
        <v>3</v>
      </c>
      <c r="Y151" s="91">
        <v>1</v>
      </c>
      <c r="Z151" s="39" t="s">
        <v>549</v>
      </c>
      <c r="AA151" s="39" t="s">
        <v>199</v>
      </c>
      <c r="AB151" s="39">
        <v>1.1000000000000001</v>
      </c>
      <c r="AC151" s="80" t="str">
        <f t="shared" si="18"/>
        <v>PAD 1.1</v>
      </c>
      <c r="AD151" s="66" t="str">
        <f t="shared" si="19"/>
        <v>NO</v>
      </c>
      <c r="AE151" s="40">
        <f t="shared" si="20"/>
        <v>0</v>
      </c>
      <c r="AF151" s="40">
        <f t="shared" si="21"/>
        <v>0</v>
      </c>
      <c r="AG151" s="117">
        <f t="shared" si="22"/>
        <v>0</v>
      </c>
      <c r="AN151"/>
    </row>
    <row r="152" spans="1:40" ht="15.75" x14ac:dyDescent="0.25">
      <c r="A152" s="18">
        <v>3</v>
      </c>
      <c r="B152" s="18" t="s">
        <v>210</v>
      </c>
      <c r="C152" s="18">
        <v>3.1</v>
      </c>
      <c r="D152" s="80" t="str">
        <f>CONCATENATE(B152," ",C152)</f>
        <v>PCM 3.1</v>
      </c>
      <c r="E152" s="51" t="s">
        <v>394</v>
      </c>
      <c r="F152" s="40" t="s">
        <v>363</v>
      </c>
      <c r="G152" s="40">
        <v>3.4</v>
      </c>
      <c r="H152" s="40">
        <v>2</v>
      </c>
      <c r="Y152" s="91">
        <v>2</v>
      </c>
      <c r="Z152" s="39" t="s">
        <v>549</v>
      </c>
      <c r="AA152" s="39" t="s">
        <v>199</v>
      </c>
      <c r="AB152" s="39">
        <v>2.1</v>
      </c>
      <c r="AC152" s="80" t="str">
        <f t="shared" si="18"/>
        <v>PAD 2.1</v>
      </c>
      <c r="AD152" s="66" t="str">
        <f t="shared" si="19"/>
        <v>NO</v>
      </c>
      <c r="AE152" s="40">
        <f t="shared" si="20"/>
        <v>0</v>
      </c>
      <c r="AF152" s="40">
        <f t="shared" si="21"/>
        <v>0</v>
      </c>
      <c r="AG152" s="117">
        <f t="shared" si="22"/>
        <v>0</v>
      </c>
      <c r="AN152"/>
    </row>
    <row r="153" spans="1:40" ht="15.75" x14ac:dyDescent="0.25">
      <c r="A153" s="40">
        <v>3</v>
      </c>
      <c r="B153" s="40" t="s">
        <v>210</v>
      </c>
      <c r="C153" s="40">
        <v>3.3</v>
      </c>
      <c r="D153" s="80" t="str">
        <f>CONCATENATE(B153," ",C153)</f>
        <v>PCM 3.3</v>
      </c>
      <c r="E153" s="51" t="s">
        <v>394</v>
      </c>
      <c r="F153" s="40" t="s">
        <v>321</v>
      </c>
      <c r="G153" s="40">
        <v>4.0999999999999996</v>
      </c>
      <c r="H153" s="40">
        <v>6</v>
      </c>
      <c r="Y153" s="91">
        <v>2</v>
      </c>
      <c r="Z153" s="39" t="s">
        <v>549</v>
      </c>
      <c r="AA153" s="39" t="s">
        <v>199</v>
      </c>
      <c r="AB153" s="39">
        <v>2.2000000000000002</v>
      </c>
      <c r="AC153" s="80" t="str">
        <f t="shared" si="18"/>
        <v>PAD 2.2</v>
      </c>
      <c r="AD153" s="66" t="str">
        <f t="shared" si="19"/>
        <v>NO</v>
      </c>
      <c r="AE153" s="40">
        <f t="shared" si="20"/>
        <v>0</v>
      </c>
      <c r="AF153" s="40">
        <f t="shared" si="21"/>
        <v>0</v>
      </c>
      <c r="AG153" s="117">
        <f t="shared" si="22"/>
        <v>0</v>
      </c>
      <c r="AN153"/>
    </row>
    <row r="154" spans="1:40" ht="15.75" x14ac:dyDescent="0.25">
      <c r="A154" s="40">
        <v>1</v>
      </c>
      <c r="B154" s="40" t="s">
        <v>230</v>
      </c>
      <c r="C154" s="40">
        <v>1.1000000000000001</v>
      </c>
      <c r="D154" s="80" t="str">
        <f>CONCATENATE(B154," ",C154)</f>
        <v>PI 1.1</v>
      </c>
      <c r="E154" s="51" t="s">
        <v>394</v>
      </c>
      <c r="F154" s="40" t="s">
        <v>321</v>
      </c>
      <c r="G154" s="40">
        <v>3.2</v>
      </c>
      <c r="H154" s="40">
        <v>1</v>
      </c>
      <c r="Y154" s="91">
        <v>2</v>
      </c>
      <c r="Z154" s="39" t="s">
        <v>549</v>
      </c>
      <c r="AA154" s="39" t="s">
        <v>199</v>
      </c>
      <c r="AB154" s="39">
        <v>2.2999999999999998</v>
      </c>
      <c r="AC154" s="80" t="str">
        <f t="shared" si="18"/>
        <v>PAD 2.3</v>
      </c>
      <c r="AD154" s="66" t="str">
        <f t="shared" si="19"/>
        <v>NO</v>
      </c>
      <c r="AE154" s="40">
        <f t="shared" si="20"/>
        <v>0</v>
      </c>
      <c r="AF154" s="40">
        <f t="shared" si="21"/>
        <v>0</v>
      </c>
      <c r="AG154" s="117">
        <f t="shared" si="22"/>
        <v>0</v>
      </c>
      <c r="AN154"/>
    </row>
    <row r="155" spans="1:40" ht="15.75" x14ac:dyDescent="0.25">
      <c r="A155" s="40">
        <v>2</v>
      </c>
      <c r="B155" s="40" t="s">
        <v>230</v>
      </c>
      <c r="C155" s="40">
        <v>2.1</v>
      </c>
      <c r="D155" s="80" t="str">
        <f>CONCATENATE(B155," ",C155)</f>
        <v>PI 2.1</v>
      </c>
      <c r="E155" s="51" t="s">
        <v>394</v>
      </c>
      <c r="F155" s="40" t="s">
        <v>342</v>
      </c>
      <c r="G155" s="40">
        <v>4.4000000000000004</v>
      </c>
      <c r="H155" s="40">
        <v>5</v>
      </c>
      <c r="Y155" s="91">
        <v>3</v>
      </c>
      <c r="Z155" s="39" t="s">
        <v>549</v>
      </c>
      <c r="AA155" s="39" t="s">
        <v>199</v>
      </c>
      <c r="AB155" s="39">
        <v>3.1</v>
      </c>
      <c r="AC155" s="80" t="str">
        <f t="shared" si="18"/>
        <v>PAD 3.1</v>
      </c>
      <c r="AD155" s="66" t="str">
        <f t="shared" si="19"/>
        <v>NO</v>
      </c>
      <c r="AE155" s="40">
        <f t="shared" si="20"/>
        <v>0</v>
      </c>
      <c r="AF155" s="40">
        <f t="shared" si="21"/>
        <v>0</v>
      </c>
      <c r="AG155" s="117">
        <f t="shared" si="22"/>
        <v>0</v>
      </c>
      <c r="AN155"/>
    </row>
    <row r="156" spans="1:40" ht="15.75" x14ac:dyDescent="0.25">
      <c r="A156" s="40">
        <v>2</v>
      </c>
      <c r="B156" s="40" t="s">
        <v>230</v>
      </c>
      <c r="C156" s="40">
        <v>2.4</v>
      </c>
      <c r="D156" s="80" t="str">
        <f>CONCATENATE(B156," ",C156)</f>
        <v>PI 2.4</v>
      </c>
      <c r="E156" s="51" t="s">
        <v>394</v>
      </c>
      <c r="F156" s="40" t="s">
        <v>321</v>
      </c>
      <c r="G156" s="40">
        <v>3.1</v>
      </c>
      <c r="H156" s="40" t="s">
        <v>439</v>
      </c>
      <c r="Y156" s="91">
        <v>3</v>
      </c>
      <c r="Z156" s="39" t="s">
        <v>549</v>
      </c>
      <c r="AA156" s="39" t="s">
        <v>199</v>
      </c>
      <c r="AB156" s="39">
        <v>3.2</v>
      </c>
      <c r="AC156" s="80" t="str">
        <f t="shared" si="18"/>
        <v>PAD 3.2</v>
      </c>
      <c r="AD156" s="66" t="str">
        <f t="shared" si="19"/>
        <v>NO</v>
      </c>
      <c r="AE156" s="40">
        <f t="shared" si="20"/>
        <v>0</v>
      </c>
      <c r="AF156" s="40">
        <f t="shared" si="21"/>
        <v>0</v>
      </c>
      <c r="AG156" s="117">
        <f t="shared" si="22"/>
        <v>0</v>
      </c>
      <c r="AN156"/>
    </row>
    <row r="157" spans="1:40" ht="15.75" x14ac:dyDescent="0.25">
      <c r="A157" s="40">
        <v>2</v>
      </c>
      <c r="B157" s="40" t="s">
        <v>183</v>
      </c>
      <c r="C157" s="40">
        <v>2.1</v>
      </c>
      <c r="D157" s="80" t="str">
        <f>CONCATENATE(B157," ",C157)</f>
        <v>PLAN 2.1</v>
      </c>
      <c r="E157" s="51" t="s">
        <v>394</v>
      </c>
      <c r="F157" s="40" t="s">
        <v>321</v>
      </c>
      <c r="G157" s="40">
        <v>1.2</v>
      </c>
      <c r="H157" s="40">
        <v>5</v>
      </c>
      <c r="Y157" s="91">
        <v>3</v>
      </c>
      <c r="Z157" s="39" t="s">
        <v>549</v>
      </c>
      <c r="AA157" s="39" t="s">
        <v>199</v>
      </c>
      <c r="AB157" s="39">
        <v>3.3</v>
      </c>
      <c r="AC157" s="80" t="str">
        <f t="shared" si="18"/>
        <v>PAD 3.3</v>
      </c>
      <c r="AD157" s="66" t="str">
        <f t="shared" si="19"/>
        <v>YES</v>
      </c>
      <c r="AE157" s="40">
        <f t="shared" si="20"/>
        <v>0</v>
      </c>
      <c r="AF157" s="40">
        <f t="shared" si="21"/>
        <v>1</v>
      </c>
      <c r="AG157" s="117">
        <f t="shared" si="22"/>
        <v>1</v>
      </c>
      <c r="AN157"/>
    </row>
    <row r="158" spans="1:40" ht="18" customHeight="1" x14ac:dyDescent="0.25">
      <c r="A158" s="40">
        <v>2</v>
      </c>
      <c r="B158" s="40" t="s">
        <v>183</v>
      </c>
      <c r="C158" s="40">
        <v>2.2000000000000002</v>
      </c>
      <c r="D158" s="80" t="str">
        <f>CONCATENATE(B158," ",C158)</f>
        <v>PLAN 2.2</v>
      </c>
      <c r="E158" s="51" t="s">
        <v>394</v>
      </c>
      <c r="F158" s="40" t="s">
        <v>321</v>
      </c>
      <c r="G158" s="40">
        <v>2.1</v>
      </c>
      <c r="H158" s="40" t="s">
        <v>442</v>
      </c>
      <c r="Y158" s="91">
        <v>3</v>
      </c>
      <c r="Z158" s="39" t="s">
        <v>549</v>
      </c>
      <c r="AA158" s="39" t="s">
        <v>199</v>
      </c>
      <c r="AB158" s="39">
        <v>3.4</v>
      </c>
      <c r="AC158" s="80" t="str">
        <f t="shared" si="18"/>
        <v>PAD 3.4</v>
      </c>
      <c r="AD158" s="66" t="str">
        <f t="shared" si="19"/>
        <v>YES</v>
      </c>
      <c r="AE158" s="40">
        <f t="shared" si="20"/>
        <v>0</v>
      </c>
      <c r="AF158" s="40">
        <f t="shared" si="21"/>
        <v>1</v>
      </c>
      <c r="AG158" s="117">
        <f t="shared" si="22"/>
        <v>1</v>
      </c>
      <c r="AN158"/>
    </row>
    <row r="159" spans="1:40" ht="18" customHeight="1" x14ac:dyDescent="0.25">
      <c r="A159" s="40">
        <v>2</v>
      </c>
      <c r="B159" s="40" t="s">
        <v>183</v>
      </c>
      <c r="C159" s="40">
        <v>2.2000000000000002</v>
      </c>
      <c r="D159" s="80" t="str">
        <f>CONCATENATE(B159," ",C159)</f>
        <v>PLAN 2.2</v>
      </c>
      <c r="E159" s="51" t="s">
        <v>394</v>
      </c>
      <c r="F159" s="40" t="s">
        <v>321</v>
      </c>
      <c r="G159" s="40">
        <v>2.2000000000000002</v>
      </c>
      <c r="H159" s="40" t="s">
        <v>467</v>
      </c>
      <c r="Y159" s="91">
        <v>3</v>
      </c>
      <c r="Z159" s="39" t="s">
        <v>549</v>
      </c>
      <c r="AA159" s="39" t="s">
        <v>199</v>
      </c>
      <c r="AB159" s="39">
        <v>3.5</v>
      </c>
      <c r="AC159" s="80" t="str">
        <f t="shared" si="18"/>
        <v>PAD 3.5</v>
      </c>
      <c r="AD159" s="66" t="str">
        <f t="shared" si="19"/>
        <v>NO</v>
      </c>
      <c r="AE159" s="40">
        <f t="shared" si="20"/>
        <v>0</v>
      </c>
      <c r="AF159" s="40">
        <f t="shared" si="21"/>
        <v>0</v>
      </c>
      <c r="AG159" s="117">
        <f t="shared" si="22"/>
        <v>0</v>
      </c>
      <c r="AN159"/>
    </row>
    <row r="160" spans="1:40" ht="15.75" x14ac:dyDescent="0.25">
      <c r="A160" s="40">
        <v>3</v>
      </c>
      <c r="B160" s="40" t="s">
        <v>183</v>
      </c>
      <c r="C160" s="40">
        <v>3.4</v>
      </c>
      <c r="D160" s="80" t="str">
        <f>CONCATENATE(B160," ",C160)</f>
        <v>PLAN 3.4</v>
      </c>
      <c r="E160" s="51" t="s">
        <v>394</v>
      </c>
      <c r="F160" s="40" t="s">
        <v>321</v>
      </c>
      <c r="G160" s="40">
        <v>5.0999999999999996</v>
      </c>
      <c r="H160" s="40">
        <v>8</v>
      </c>
      <c r="Y160" s="91">
        <v>3</v>
      </c>
      <c r="Z160" s="39" t="s">
        <v>549</v>
      </c>
      <c r="AA160" s="39" t="s">
        <v>199</v>
      </c>
      <c r="AB160" s="39">
        <v>3.6</v>
      </c>
      <c r="AC160" s="80" t="str">
        <f t="shared" si="18"/>
        <v>PAD 3.6</v>
      </c>
      <c r="AD160" s="66" t="str">
        <f t="shared" si="19"/>
        <v>NO</v>
      </c>
      <c r="AE160" s="40">
        <f t="shared" si="20"/>
        <v>0</v>
      </c>
      <c r="AF160" s="40">
        <f t="shared" si="21"/>
        <v>0</v>
      </c>
      <c r="AG160" s="117">
        <f t="shared" si="22"/>
        <v>0</v>
      </c>
      <c r="AN160"/>
    </row>
    <row r="161" spans="1:40" ht="15.75" x14ac:dyDescent="0.25">
      <c r="A161" s="40">
        <v>1</v>
      </c>
      <c r="B161" s="40" t="s">
        <v>223</v>
      </c>
      <c r="C161" s="40">
        <v>1.1000000000000001</v>
      </c>
      <c r="D161" s="80" t="str">
        <f>CONCATENATE(B161," ",C161)</f>
        <v>PQA 1.1</v>
      </c>
      <c r="E161" s="51" t="s">
        <v>394</v>
      </c>
      <c r="F161" s="40" t="s">
        <v>342</v>
      </c>
      <c r="G161" s="40">
        <v>2.1</v>
      </c>
      <c r="H161" s="40" t="s">
        <v>461</v>
      </c>
      <c r="Y161" s="91">
        <v>1</v>
      </c>
      <c r="Z161" s="39" t="s">
        <v>549</v>
      </c>
      <c r="AA161" s="39" t="s">
        <v>210</v>
      </c>
      <c r="AB161" s="39">
        <v>1.1000000000000001</v>
      </c>
      <c r="AC161" s="80" t="str">
        <f t="shared" si="18"/>
        <v>PCM 1.1</v>
      </c>
      <c r="AD161" s="66" t="str">
        <f t="shared" si="19"/>
        <v>NO</v>
      </c>
      <c r="AE161" s="40">
        <f t="shared" si="20"/>
        <v>0</v>
      </c>
      <c r="AF161" s="40">
        <f t="shared" si="21"/>
        <v>0</v>
      </c>
      <c r="AG161" s="117">
        <f t="shared" si="22"/>
        <v>0</v>
      </c>
      <c r="AN161"/>
    </row>
    <row r="162" spans="1:40" ht="15.75" x14ac:dyDescent="0.25">
      <c r="A162" s="40">
        <v>2</v>
      </c>
      <c r="B162" s="40" t="s">
        <v>223</v>
      </c>
      <c r="C162" s="40">
        <v>2.1</v>
      </c>
      <c r="D162" s="80" t="str">
        <f>CONCATENATE(B162," ",C162)</f>
        <v>PQA 2.1</v>
      </c>
      <c r="E162" s="51" t="s">
        <v>394</v>
      </c>
      <c r="F162" s="40" t="s">
        <v>321</v>
      </c>
      <c r="G162" s="40">
        <v>4.0999999999999996</v>
      </c>
      <c r="H162" s="40">
        <v>3</v>
      </c>
      <c r="Y162" s="91">
        <v>1</v>
      </c>
      <c r="Z162" s="39" t="s">
        <v>549</v>
      </c>
      <c r="AA162" s="39" t="s">
        <v>210</v>
      </c>
      <c r="AB162" s="39">
        <v>1.2</v>
      </c>
      <c r="AC162" s="80" t="str">
        <f t="shared" si="18"/>
        <v>PCM 1.2</v>
      </c>
      <c r="AD162" s="66" t="str">
        <f t="shared" si="19"/>
        <v>YES</v>
      </c>
      <c r="AE162" s="40">
        <f t="shared" si="20"/>
        <v>0</v>
      </c>
      <c r="AF162" s="40">
        <f t="shared" si="21"/>
        <v>1</v>
      </c>
      <c r="AG162" s="117">
        <f t="shared" si="22"/>
        <v>1</v>
      </c>
      <c r="AN162"/>
    </row>
    <row r="163" spans="1:40" ht="15.75" x14ac:dyDescent="0.25">
      <c r="A163" s="40">
        <v>2</v>
      </c>
      <c r="B163" s="40" t="s">
        <v>223</v>
      </c>
      <c r="C163" s="40">
        <v>2.1</v>
      </c>
      <c r="D163" s="80" t="str">
        <f>CONCATENATE(B163," ",C163)</f>
        <v>PQA 2.1</v>
      </c>
      <c r="E163" s="51" t="s">
        <v>394</v>
      </c>
      <c r="F163" s="40" t="s">
        <v>342</v>
      </c>
      <c r="G163" s="40">
        <v>5.0999999999999996</v>
      </c>
      <c r="H163" s="40">
        <v>5</v>
      </c>
      <c r="Y163" s="91">
        <v>1</v>
      </c>
      <c r="Z163" s="39" t="s">
        <v>549</v>
      </c>
      <c r="AA163" s="39" t="s">
        <v>210</v>
      </c>
      <c r="AB163" s="39">
        <v>1.3</v>
      </c>
      <c r="AC163" s="80" t="str">
        <f t="shared" si="18"/>
        <v>PCM 1.3</v>
      </c>
      <c r="AD163" s="66" t="str">
        <f t="shared" si="19"/>
        <v>NO</v>
      </c>
      <c r="AE163" s="40">
        <f t="shared" si="20"/>
        <v>0</v>
      </c>
      <c r="AF163" s="40">
        <f t="shared" si="21"/>
        <v>0</v>
      </c>
      <c r="AG163" s="117">
        <f t="shared" si="22"/>
        <v>0</v>
      </c>
      <c r="AN163"/>
    </row>
    <row r="164" spans="1:40" ht="15.75" x14ac:dyDescent="0.25">
      <c r="A164" s="40">
        <v>2</v>
      </c>
      <c r="B164" s="40" t="s">
        <v>223</v>
      </c>
      <c r="C164" s="40">
        <v>2.1</v>
      </c>
      <c r="D164" s="80" t="str">
        <f>CONCATENATE(B164," ",C164)</f>
        <v>PQA 2.1</v>
      </c>
      <c r="E164" s="51" t="s">
        <v>394</v>
      </c>
      <c r="F164" s="40" t="s">
        <v>342</v>
      </c>
      <c r="G164" s="40">
        <v>7.1</v>
      </c>
      <c r="H164" s="40" t="s">
        <v>434</v>
      </c>
      <c r="Y164" s="91">
        <v>2</v>
      </c>
      <c r="Z164" s="39" t="s">
        <v>549</v>
      </c>
      <c r="AA164" s="39" t="s">
        <v>210</v>
      </c>
      <c r="AB164" s="39">
        <v>2.1</v>
      </c>
      <c r="AC164" s="80" t="str">
        <f t="shared" si="18"/>
        <v>PCM 2.1</v>
      </c>
      <c r="AD164" s="66" t="str">
        <f t="shared" si="19"/>
        <v>YES</v>
      </c>
      <c r="AE164" s="40">
        <f t="shared" si="20"/>
        <v>0</v>
      </c>
      <c r="AF164" s="40">
        <f t="shared" si="21"/>
        <v>1</v>
      </c>
      <c r="AG164" s="117">
        <f t="shared" si="22"/>
        <v>1</v>
      </c>
      <c r="AN164"/>
    </row>
    <row r="165" spans="1:40" ht="18" customHeight="1" x14ac:dyDescent="0.25">
      <c r="A165" s="40">
        <v>2</v>
      </c>
      <c r="B165" s="40" t="s">
        <v>223</v>
      </c>
      <c r="C165" s="40">
        <v>2.2000000000000002</v>
      </c>
      <c r="D165" s="80" t="str">
        <f>CONCATENATE(B165," ",C165)</f>
        <v>PQA 2.2</v>
      </c>
      <c r="E165" s="51" t="s">
        <v>394</v>
      </c>
      <c r="F165" s="40" t="s">
        <v>342</v>
      </c>
      <c r="G165" s="40">
        <v>2.1</v>
      </c>
      <c r="H165" s="40">
        <v>1</v>
      </c>
      <c r="Y165" s="91">
        <v>2</v>
      </c>
      <c r="Z165" s="39" t="s">
        <v>549</v>
      </c>
      <c r="AA165" s="39" t="s">
        <v>210</v>
      </c>
      <c r="AB165" s="39">
        <v>2.2000000000000002</v>
      </c>
      <c r="AC165" s="80" t="str">
        <f t="shared" si="18"/>
        <v>PCM 2.2</v>
      </c>
      <c r="AD165" s="66" t="str">
        <f t="shared" si="19"/>
        <v>YES</v>
      </c>
      <c r="AE165" s="40">
        <f t="shared" si="20"/>
        <v>0</v>
      </c>
      <c r="AF165" s="40">
        <f t="shared" si="21"/>
        <v>1</v>
      </c>
      <c r="AG165" s="117">
        <f t="shared" si="22"/>
        <v>1</v>
      </c>
      <c r="AN165"/>
    </row>
    <row r="166" spans="1:40" ht="15.75" x14ac:dyDescent="0.25">
      <c r="A166" s="40">
        <v>2</v>
      </c>
      <c r="B166" s="40" t="s">
        <v>223</v>
      </c>
      <c r="C166" s="40">
        <v>2.2000000000000002</v>
      </c>
      <c r="D166" s="80" t="str">
        <f>CONCATENATE(B166," ",C166)</f>
        <v>PQA 2.2</v>
      </c>
      <c r="E166" s="51" t="s">
        <v>394</v>
      </c>
      <c r="F166" s="40" t="s">
        <v>342</v>
      </c>
      <c r="G166" s="40">
        <v>5.0999999999999996</v>
      </c>
      <c r="H166" s="40">
        <v>9</v>
      </c>
      <c r="Y166" s="91">
        <v>3</v>
      </c>
      <c r="Z166" s="39" t="s">
        <v>549</v>
      </c>
      <c r="AA166" s="39" t="s">
        <v>210</v>
      </c>
      <c r="AB166" s="39">
        <v>3.1</v>
      </c>
      <c r="AC166" s="80" t="str">
        <f t="shared" si="18"/>
        <v>PCM 3.1</v>
      </c>
      <c r="AD166" s="66" t="str">
        <f t="shared" si="19"/>
        <v>YES</v>
      </c>
      <c r="AE166" s="40">
        <f t="shared" si="20"/>
        <v>0</v>
      </c>
      <c r="AF166" s="40">
        <f t="shared" si="21"/>
        <v>1</v>
      </c>
      <c r="AG166" s="117">
        <f t="shared" si="22"/>
        <v>1</v>
      </c>
      <c r="AN166"/>
    </row>
    <row r="167" spans="1:40" ht="15.75" x14ac:dyDescent="0.25">
      <c r="A167" s="40">
        <v>2</v>
      </c>
      <c r="B167" s="40" t="s">
        <v>223</v>
      </c>
      <c r="C167" s="40">
        <v>2.2000000000000002</v>
      </c>
      <c r="D167" s="80" t="str">
        <f>CONCATENATE(B167," ",C167)</f>
        <v>PQA 2.2</v>
      </c>
      <c r="E167" s="51" t="s">
        <v>394</v>
      </c>
      <c r="F167" s="40" t="s">
        <v>342</v>
      </c>
      <c r="G167" s="40">
        <v>7.2</v>
      </c>
      <c r="H167" s="40">
        <v>1</v>
      </c>
      <c r="Y167" s="91">
        <v>3</v>
      </c>
      <c r="Z167" s="39" t="s">
        <v>549</v>
      </c>
      <c r="AA167" s="39" t="s">
        <v>210</v>
      </c>
      <c r="AB167" s="39">
        <v>3.2</v>
      </c>
      <c r="AC167" s="80" t="str">
        <f t="shared" si="18"/>
        <v>PCM 3.2</v>
      </c>
      <c r="AD167" s="66" t="str">
        <f t="shared" si="19"/>
        <v>NO</v>
      </c>
      <c r="AE167" s="40">
        <f t="shared" si="20"/>
        <v>0</v>
      </c>
      <c r="AF167" s="40">
        <f t="shared" si="21"/>
        <v>0</v>
      </c>
      <c r="AG167" s="117">
        <f t="shared" si="22"/>
        <v>0</v>
      </c>
      <c r="AN167"/>
    </row>
    <row r="168" spans="1:40" ht="15.75" x14ac:dyDescent="0.25">
      <c r="A168" s="40">
        <v>1</v>
      </c>
      <c r="B168" s="40" t="s">
        <v>176</v>
      </c>
      <c r="C168" s="40">
        <v>1.1000000000000001</v>
      </c>
      <c r="D168" s="80" t="str">
        <f>CONCATENATE(B168," ",C168)</f>
        <v>PR 1.1</v>
      </c>
      <c r="E168" s="51" t="s">
        <v>394</v>
      </c>
      <c r="F168" s="40" t="s">
        <v>337</v>
      </c>
      <c r="G168" s="40">
        <v>1.1000000000000001</v>
      </c>
      <c r="H168" s="40">
        <v>4</v>
      </c>
      <c r="Y168" s="91">
        <v>3</v>
      </c>
      <c r="Z168" s="39" t="s">
        <v>549</v>
      </c>
      <c r="AA168" s="39" t="s">
        <v>210</v>
      </c>
      <c r="AB168" s="39">
        <v>3.3</v>
      </c>
      <c r="AC168" s="80" t="str">
        <f t="shared" si="18"/>
        <v>PCM 3.3</v>
      </c>
      <c r="AD168" s="66" t="str">
        <f t="shared" si="19"/>
        <v>YES</v>
      </c>
      <c r="AE168" s="40">
        <f t="shared" si="20"/>
        <v>0</v>
      </c>
      <c r="AF168" s="40">
        <f t="shared" si="21"/>
        <v>1</v>
      </c>
      <c r="AG168" s="117">
        <f t="shared" si="22"/>
        <v>1</v>
      </c>
      <c r="AN168"/>
    </row>
    <row r="169" spans="1:40" ht="15.75" x14ac:dyDescent="0.25">
      <c r="A169" s="40">
        <v>2</v>
      </c>
      <c r="B169" s="40" t="s">
        <v>176</v>
      </c>
      <c r="C169" s="40">
        <v>1.1000000000000001</v>
      </c>
      <c r="D169" s="80" t="str">
        <f>CONCATENATE(B169," ",C169)</f>
        <v>PR 1.1</v>
      </c>
      <c r="E169" s="51" t="s">
        <v>394</v>
      </c>
      <c r="F169" s="40" t="s">
        <v>342</v>
      </c>
      <c r="G169" s="40">
        <v>2.1</v>
      </c>
      <c r="H169" s="40">
        <v>4</v>
      </c>
      <c r="Y169" s="91">
        <v>3</v>
      </c>
      <c r="Z169" s="39" t="s">
        <v>549</v>
      </c>
      <c r="AA169" s="39" t="s">
        <v>210</v>
      </c>
      <c r="AB169" s="39">
        <v>3.4</v>
      </c>
      <c r="AC169" s="80" t="str">
        <f t="shared" si="18"/>
        <v>PCM 3.4</v>
      </c>
      <c r="AD169" s="66" t="str">
        <f t="shared" si="19"/>
        <v>NO</v>
      </c>
      <c r="AE169" s="40">
        <f t="shared" si="20"/>
        <v>0</v>
      </c>
      <c r="AF169" s="40">
        <f t="shared" si="21"/>
        <v>0</v>
      </c>
      <c r="AG169" s="117">
        <f t="shared" si="22"/>
        <v>0</v>
      </c>
      <c r="AN169"/>
    </row>
    <row r="170" spans="1:40" ht="15.75" x14ac:dyDescent="0.25">
      <c r="A170" s="40">
        <v>1</v>
      </c>
      <c r="B170" s="40" t="s">
        <v>176</v>
      </c>
      <c r="C170" s="40">
        <v>1.1000000000000001</v>
      </c>
      <c r="D170" s="80" t="str">
        <f>CONCATENATE(B170," ",C170)</f>
        <v>PR 1.1</v>
      </c>
      <c r="E170" s="51" t="s">
        <v>394</v>
      </c>
      <c r="F170" s="40" t="s">
        <v>342</v>
      </c>
      <c r="G170" s="40">
        <v>5.0999999999999996</v>
      </c>
      <c r="H170" s="40" t="s">
        <v>474</v>
      </c>
      <c r="Y170" s="91">
        <v>3</v>
      </c>
      <c r="Z170" s="39" t="s">
        <v>549</v>
      </c>
      <c r="AA170" s="39" t="s">
        <v>210</v>
      </c>
      <c r="AB170" s="39">
        <v>3.5</v>
      </c>
      <c r="AC170" s="80" t="str">
        <f t="shared" si="18"/>
        <v>PCM 3.5</v>
      </c>
      <c r="AD170" s="66" t="str">
        <f t="shared" si="19"/>
        <v>NO</v>
      </c>
      <c r="AE170" s="40">
        <f t="shared" si="20"/>
        <v>0</v>
      </c>
      <c r="AF170" s="40">
        <f t="shared" si="21"/>
        <v>0</v>
      </c>
      <c r="AG170" s="117">
        <f t="shared" si="22"/>
        <v>0</v>
      </c>
      <c r="AN170"/>
    </row>
    <row r="171" spans="1:40" ht="15.75" x14ac:dyDescent="0.25">
      <c r="A171" s="40">
        <v>1</v>
      </c>
      <c r="B171" s="40" t="s">
        <v>176</v>
      </c>
      <c r="C171" s="40">
        <v>1.1000000000000001</v>
      </c>
      <c r="D171" s="80" t="str">
        <f>CONCATENATE(B171," ",C171)</f>
        <v>PR 1.1</v>
      </c>
      <c r="E171" s="51" t="s">
        <v>394</v>
      </c>
      <c r="F171" s="40" t="s">
        <v>342</v>
      </c>
      <c r="G171" s="40">
        <v>6.2</v>
      </c>
      <c r="H171" s="40">
        <v>5</v>
      </c>
      <c r="Y171" s="91">
        <v>3</v>
      </c>
      <c r="Z171" s="39" t="s">
        <v>549</v>
      </c>
      <c r="AA171" s="39" t="s">
        <v>210</v>
      </c>
      <c r="AB171" s="39">
        <v>3.6</v>
      </c>
      <c r="AC171" s="80" t="str">
        <f t="shared" si="18"/>
        <v>PCM 3.6</v>
      </c>
      <c r="AD171" s="66" t="str">
        <f t="shared" si="19"/>
        <v>NO</v>
      </c>
      <c r="AE171" s="40">
        <f t="shared" si="20"/>
        <v>0</v>
      </c>
      <c r="AF171" s="40">
        <f t="shared" si="21"/>
        <v>0</v>
      </c>
      <c r="AG171" s="117">
        <f t="shared" si="22"/>
        <v>0</v>
      </c>
      <c r="AN171"/>
    </row>
    <row r="172" spans="1:40" ht="15.75" x14ac:dyDescent="0.25">
      <c r="A172" s="40">
        <v>1</v>
      </c>
      <c r="B172" s="40" t="s">
        <v>176</v>
      </c>
      <c r="C172" s="40">
        <v>1.1000000000000001</v>
      </c>
      <c r="D172" s="80" t="str">
        <f>CONCATENATE(B172," ",C172)</f>
        <v>PR 1.1</v>
      </c>
      <c r="E172" s="51" t="s">
        <v>394</v>
      </c>
      <c r="F172" s="40" t="s">
        <v>363</v>
      </c>
      <c r="G172" s="40">
        <v>1.1000000000000001</v>
      </c>
      <c r="H172" s="40">
        <v>1</v>
      </c>
      <c r="Y172" s="91">
        <v>4</v>
      </c>
      <c r="Z172" s="39" t="s">
        <v>549</v>
      </c>
      <c r="AA172" s="39" t="s">
        <v>210</v>
      </c>
      <c r="AB172" s="39">
        <v>4.0999999999999996</v>
      </c>
      <c r="AC172" s="80" t="str">
        <f t="shared" si="18"/>
        <v>PCM 4.1</v>
      </c>
      <c r="AD172" s="66" t="str">
        <f t="shared" si="19"/>
        <v>NO</v>
      </c>
      <c r="AE172" s="40">
        <f t="shared" si="20"/>
        <v>0</v>
      </c>
      <c r="AF172" s="40">
        <f t="shared" si="21"/>
        <v>0</v>
      </c>
      <c r="AG172" s="117">
        <f t="shared" si="22"/>
        <v>0</v>
      </c>
      <c r="AN172"/>
    </row>
    <row r="173" spans="1:40" ht="15.75" x14ac:dyDescent="0.25">
      <c r="A173" s="40">
        <v>2</v>
      </c>
      <c r="B173" s="40" t="s">
        <v>176</v>
      </c>
      <c r="C173" s="40">
        <v>2.1</v>
      </c>
      <c r="D173" s="80" t="str">
        <f>CONCATENATE(B173," ",C173)</f>
        <v>PR 2.1</v>
      </c>
      <c r="E173" s="51" t="s">
        <v>394</v>
      </c>
      <c r="F173" s="40" t="s">
        <v>342</v>
      </c>
      <c r="G173" s="40">
        <v>2.1</v>
      </c>
      <c r="H173" s="40" t="s">
        <v>437</v>
      </c>
      <c r="Y173" s="91">
        <v>1</v>
      </c>
      <c r="Z173" s="39" t="s">
        <v>555</v>
      </c>
      <c r="AA173" s="39" t="s">
        <v>230</v>
      </c>
      <c r="AB173" s="39">
        <v>1.1000000000000001</v>
      </c>
      <c r="AC173" s="80" t="str">
        <f t="shared" si="18"/>
        <v>PI 1.1</v>
      </c>
      <c r="AD173" s="66" t="str">
        <f t="shared" si="19"/>
        <v>YES</v>
      </c>
      <c r="AE173" s="40">
        <f t="shared" si="20"/>
        <v>0</v>
      </c>
      <c r="AF173" s="40">
        <f t="shared" si="21"/>
        <v>1</v>
      </c>
      <c r="AG173" s="117">
        <f t="shared" si="22"/>
        <v>1</v>
      </c>
      <c r="AN173"/>
    </row>
    <row r="174" spans="1:40" ht="15.75" x14ac:dyDescent="0.25">
      <c r="A174" s="40">
        <v>2</v>
      </c>
      <c r="B174" s="40" t="s">
        <v>176</v>
      </c>
      <c r="C174" s="40">
        <v>2.1</v>
      </c>
      <c r="D174" s="80" t="str">
        <f>CONCATENATE(B174," ",C174)</f>
        <v>PR 2.1</v>
      </c>
      <c r="E174" s="51" t="s">
        <v>394</v>
      </c>
      <c r="F174" s="40" t="s">
        <v>342</v>
      </c>
      <c r="G174" s="40">
        <v>5.0999999999999996</v>
      </c>
      <c r="H174" s="40" t="s">
        <v>463</v>
      </c>
      <c r="Y174" s="91">
        <v>2</v>
      </c>
      <c r="Z174" s="39" t="s">
        <v>555</v>
      </c>
      <c r="AA174" s="39" t="s">
        <v>230</v>
      </c>
      <c r="AB174" s="39">
        <v>2.1</v>
      </c>
      <c r="AC174" s="80" t="str">
        <f t="shared" si="18"/>
        <v>PI 2.1</v>
      </c>
      <c r="AD174" s="66" t="str">
        <f t="shared" si="19"/>
        <v>YES</v>
      </c>
      <c r="AE174" s="40">
        <f t="shared" si="20"/>
        <v>0</v>
      </c>
      <c r="AF174" s="40">
        <f t="shared" si="21"/>
        <v>1</v>
      </c>
      <c r="AG174" s="117">
        <f t="shared" si="22"/>
        <v>1</v>
      </c>
      <c r="AN174"/>
    </row>
    <row r="175" spans="1:40" ht="15.75" x14ac:dyDescent="0.25">
      <c r="A175" s="40">
        <v>2</v>
      </c>
      <c r="B175" s="40" t="s">
        <v>176</v>
      </c>
      <c r="C175" s="40">
        <v>2.1</v>
      </c>
      <c r="D175" s="80" t="str">
        <f>CONCATENATE(B175," ",C175)</f>
        <v>PR 2.1</v>
      </c>
      <c r="E175" s="51" t="s">
        <v>394</v>
      </c>
      <c r="F175" s="40" t="s">
        <v>342</v>
      </c>
      <c r="G175" s="40">
        <v>7.2</v>
      </c>
      <c r="H175" s="40" t="s">
        <v>536</v>
      </c>
      <c r="Y175" s="91">
        <v>2</v>
      </c>
      <c r="Z175" s="39" t="s">
        <v>555</v>
      </c>
      <c r="AA175" s="39" t="s">
        <v>230</v>
      </c>
      <c r="AB175" s="39">
        <v>2.2000000000000002</v>
      </c>
      <c r="AC175" s="80" t="str">
        <f t="shared" si="18"/>
        <v>PI 2.2</v>
      </c>
      <c r="AD175" s="66" t="str">
        <f t="shared" si="19"/>
        <v>NO</v>
      </c>
      <c r="AE175" s="40">
        <f t="shared" si="20"/>
        <v>0</v>
      </c>
      <c r="AF175" s="40">
        <f t="shared" si="21"/>
        <v>0</v>
      </c>
      <c r="AG175" s="117">
        <f t="shared" si="22"/>
        <v>0</v>
      </c>
      <c r="AN175"/>
    </row>
    <row r="176" spans="1:40" ht="15.75" x14ac:dyDescent="0.25">
      <c r="A176" s="40">
        <v>2</v>
      </c>
      <c r="B176" s="40" t="s">
        <v>176</v>
      </c>
      <c r="C176" s="40">
        <v>2.1</v>
      </c>
      <c r="D176" s="80" t="str">
        <f>CONCATENATE(B176," ",C176)</f>
        <v>PR 2.1</v>
      </c>
      <c r="E176" s="51" t="s">
        <v>394</v>
      </c>
      <c r="F176" s="40" t="s">
        <v>342</v>
      </c>
      <c r="G176" s="40">
        <v>8.1</v>
      </c>
      <c r="H176" s="40">
        <v>2</v>
      </c>
      <c r="Y176" s="91">
        <v>2</v>
      </c>
      <c r="Z176" s="39" t="s">
        <v>555</v>
      </c>
      <c r="AA176" s="39" t="s">
        <v>230</v>
      </c>
      <c r="AB176" s="39">
        <v>2.2999999999999998</v>
      </c>
      <c r="AC176" s="80" t="str">
        <f t="shared" si="18"/>
        <v>PI 2.3</v>
      </c>
      <c r="AD176" s="66" t="str">
        <f t="shared" si="19"/>
        <v>NO</v>
      </c>
      <c r="AE176" s="40">
        <f t="shared" si="20"/>
        <v>0</v>
      </c>
      <c r="AF176" s="40">
        <f t="shared" si="21"/>
        <v>0</v>
      </c>
      <c r="AG176" s="117">
        <f t="shared" si="22"/>
        <v>0</v>
      </c>
      <c r="AN176"/>
    </row>
    <row r="177" spans="1:40" ht="15.75" x14ac:dyDescent="0.25">
      <c r="A177" s="18">
        <v>2</v>
      </c>
      <c r="B177" s="18" t="s">
        <v>176</v>
      </c>
      <c r="C177" s="18">
        <v>2.2000000000000002</v>
      </c>
      <c r="D177" s="80" t="str">
        <f>CONCATENATE(B177," ",C177)</f>
        <v>PR 2.2</v>
      </c>
      <c r="E177" s="51" t="s">
        <v>394</v>
      </c>
      <c r="F177" s="40" t="s">
        <v>342</v>
      </c>
      <c r="G177" s="40">
        <v>5.0999999999999996</v>
      </c>
      <c r="H177" s="40">
        <v>9</v>
      </c>
      <c r="Y177" s="91">
        <v>2</v>
      </c>
      <c r="Z177" s="39" t="s">
        <v>555</v>
      </c>
      <c r="AA177" s="39" t="s">
        <v>230</v>
      </c>
      <c r="AB177" s="39">
        <v>2.4</v>
      </c>
      <c r="AC177" s="80" t="str">
        <f t="shared" si="18"/>
        <v>PI 2.4</v>
      </c>
      <c r="AD177" s="66" t="str">
        <f t="shared" si="19"/>
        <v>YES</v>
      </c>
      <c r="AE177" s="40">
        <f t="shared" si="20"/>
        <v>0</v>
      </c>
      <c r="AF177" s="40">
        <f t="shared" si="21"/>
        <v>1</v>
      </c>
      <c r="AG177" s="117">
        <f t="shared" si="22"/>
        <v>1</v>
      </c>
      <c r="AN177"/>
    </row>
    <row r="178" spans="1:40" ht="15.75" x14ac:dyDescent="0.25">
      <c r="A178" s="40">
        <v>2</v>
      </c>
      <c r="B178" s="40" t="s">
        <v>176</v>
      </c>
      <c r="C178" s="40">
        <v>2.2000000000000002</v>
      </c>
      <c r="D178" s="80" t="str">
        <f>CONCATENATE(B178," ",C178)</f>
        <v>PR 2.2</v>
      </c>
      <c r="E178" s="51" t="s">
        <v>394</v>
      </c>
      <c r="F178" s="40" t="s">
        <v>342</v>
      </c>
      <c r="G178" s="40">
        <v>7.1</v>
      </c>
      <c r="H178" s="40">
        <v>3</v>
      </c>
      <c r="Y178" s="91">
        <v>2</v>
      </c>
      <c r="Z178" s="39" t="s">
        <v>555</v>
      </c>
      <c r="AA178" s="39" t="s">
        <v>230</v>
      </c>
      <c r="AB178" s="39">
        <v>2.5</v>
      </c>
      <c r="AC178" s="80" t="str">
        <f t="shared" si="18"/>
        <v>PI 2.5</v>
      </c>
      <c r="AD178" s="66" t="str">
        <f t="shared" si="19"/>
        <v>NO</v>
      </c>
      <c r="AE178" s="40">
        <f t="shared" si="20"/>
        <v>0</v>
      </c>
      <c r="AF178" s="40">
        <f t="shared" si="21"/>
        <v>0</v>
      </c>
      <c r="AG178" s="117">
        <f t="shared" si="22"/>
        <v>0</v>
      </c>
      <c r="AN178"/>
    </row>
    <row r="179" spans="1:40" ht="15.75" x14ac:dyDescent="0.25">
      <c r="A179" s="40">
        <v>2</v>
      </c>
      <c r="B179" s="40" t="s">
        <v>176</v>
      </c>
      <c r="C179" s="40">
        <v>2.2000000000000002</v>
      </c>
      <c r="D179" s="80" t="str">
        <f>CONCATENATE(B179," ",C179)</f>
        <v>PR 2.2</v>
      </c>
      <c r="E179" s="51" t="s">
        <v>394</v>
      </c>
      <c r="F179" s="40" t="s">
        <v>342</v>
      </c>
      <c r="G179" s="40">
        <v>8.1</v>
      </c>
      <c r="H179" s="40">
        <v>1</v>
      </c>
      <c r="Y179" s="91">
        <v>2</v>
      </c>
      <c r="Z179" s="39" t="s">
        <v>555</v>
      </c>
      <c r="AA179" s="39" t="s">
        <v>230</v>
      </c>
      <c r="AB179" s="39">
        <v>2.6</v>
      </c>
      <c r="AC179" s="80" t="str">
        <f t="shared" si="18"/>
        <v>PI 2.6</v>
      </c>
      <c r="AD179" s="66" t="str">
        <f t="shared" si="19"/>
        <v>NO</v>
      </c>
      <c r="AE179" s="40">
        <f t="shared" si="20"/>
        <v>0</v>
      </c>
      <c r="AF179" s="40">
        <f t="shared" si="21"/>
        <v>0</v>
      </c>
      <c r="AG179" s="117">
        <f t="shared" si="22"/>
        <v>0</v>
      </c>
      <c r="AN179"/>
    </row>
    <row r="180" spans="1:40" ht="15.75" x14ac:dyDescent="0.25">
      <c r="A180" s="40">
        <v>2</v>
      </c>
      <c r="B180" s="40" t="s">
        <v>176</v>
      </c>
      <c r="C180" s="40">
        <v>2.2999999999999998</v>
      </c>
      <c r="D180" s="80" t="str">
        <f>CONCATENATE(B180," ",C180)</f>
        <v>PR 2.3</v>
      </c>
      <c r="E180" s="51" t="s">
        <v>394</v>
      </c>
      <c r="F180" s="40" t="s">
        <v>337</v>
      </c>
      <c r="G180" s="40">
        <v>1.1000000000000001</v>
      </c>
      <c r="H180" s="40">
        <v>4</v>
      </c>
      <c r="Y180" s="91">
        <v>3</v>
      </c>
      <c r="Z180" s="39" t="s">
        <v>555</v>
      </c>
      <c r="AA180" s="39" t="s">
        <v>230</v>
      </c>
      <c r="AB180" s="39">
        <v>3.1</v>
      </c>
      <c r="AC180" s="80" t="str">
        <f t="shared" si="18"/>
        <v>PI 3.1</v>
      </c>
      <c r="AD180" s="66" t="str">
        <f t="shared" si="19"/>
        <v>NO</v>
      </c>
      <c r="AE180" s="40">
        <f t="shared" si="20"/>
        <v>0</v>
      </c>
      <c r="AF180" s="40">
        <f t="shared" si="21"/>
        <v>0</v>
      </c>
      <c r="AG180" s="117">
        <f t="shared" si="22"/>
        <v>0</v>
      </c>
      <c r="AN180"/>
    </row>
    <row r="181" spans="1:40" ht="15.75" x14ac:dyDescent="0.25">
      <c r="A181" s="40">
        <v>2</v>
      </c>
      <c r="B181" s="40" t="s">
        <v>176</v>
      </c>
      <c r="C181" s="40">
        <v>2.2999999999999998</v>
      </c>
      <c r="D181" s="80" t="str">
        <f>CONCATENATE(B181," ",C181)</f>
        <v>PR 2.3</v>
      </c>
      <c r="E181" s="51" t="s">
        <v>394</v>
      </c>
      <c r="F181" s="40" t="s">
        <v>342</v>
      </c>
      <c r="G181" s="40">
        <v>2.1</v>
      </c>
      <c r="H181" s="40" t="s">
        <v>437</v>
      </c>
      <c r="Y181" s="91">
        <v>3</v>
      </c>
      <c r="Z181" s="39" t="s">
        <v>555</v>
      </c>
      <c r="AA181" s="39" t="s">
        <v>230</v>
      </c>
      <c r="AB181" s="39">
        <v>3.2</v>
      </c>
      <c r="AC181" s="80" t="str">
        <f t="shared" si="18"/>
        <v>PI 3.2</v>
      </c>
      <c r="AD181" s="66" t="str">
        <f t="shared" si="19"/>
        <v>NO</v>
      </c>
      <c r="AE181" s="40">
        <f t="shared" si="20"/>
        <v>0</v>
      </c>
      <c r="AF181" s="40">
        <f t="shared" si="21"/>
        <v>0</v>
      </c>
      <c r="AG181" s="117">
        <f t="shared" si="22"/>
        <v>0</v>
      </c>
      <c r="AN181"/>
    </row>
    <row r="182" spans="1:40" ht="15.75" x14ac:dyDescent="0.25">
      <c r="A182" s="40">
        <v>2</v>
      </c>
      <c r="B182" s="40" t="s">
        <v>176</v>
      </c>
      <c r="C182" s="40">
        <v>2.2999999999999998</v>
      </c>
      <c r="D182" s="80" t="str">
        <f>CONCATENATE(B182," ",C182)</f>
        <v>PR 2.3</v>
      </c>
      <c r="E182" s="51" t="s">
        <v>394</v>
      </c>
      <c r="F182" s="40" t="s">
        <v>342</v>
      </c>
      <c r="G182" s="40">
        <v>5.0999999999999996</v>
      </c>
      <c r="H182" s="40">
        <v>5</v>
      </c>
      <c r="Y182" s="91">
        <v>3</v>
      </c>
      <c r="Z182" s="39" t="s">
        <v>555</v>
      </c>
      <c r="AA182" s="39" t="s">
        <v>230</v>
      </c>
      <c r="AB182" s="39">
        <v>3.3</v>
      </c>
      <c r="AC182" s="80" t="str">
        <f t="shared" si="18"/>
        <v>PI 3.3</v>
      </c>
      <c r="AD182" s="66" t="str">
        <f t="shared" si="19"/>
        <v>NO</v>
      </c>
      <c r="AE182" s="40">
        <f t="shared" si="20"/>
        <v>0</v>
      </c>
      <c r="AF182" s="40">
        <f t="shared" si="21"/>
        <v>0</v>
      </c>
      <c r="AG182" s="117">
        <f t="shared" si="22"/>
        <v>0</v>
      </c>
      <c r="AN182"/>
    </row>
    <row r="183" spans="1:40" ht="15.75" x14ac:dyDescent="0.25">
      <c r="A183" s="18">
        <v>2</v>
      </c>
      <c r="B183" s="18" t="s">
        <v>176</v>
      </c>
      <c r="C183" s="18">
        <v>2.2999999999999998</v>
      </c>
      <c r="D183" s="80" t="str">
        <f>CONCATENATE(B183," ",C183)</f>
        <v>PR 2.3</v>
      </c>
      <c r="E183" s="51" t="s">
        <v>394</v>
      </c>
      <c r="F183" s="40" t="s">
        <v>363</v>
      </c>
      <c r="G183" s="40">
        <v>1.1000000000000001</v>
      </c>
      <c r="H183" s="40">
        <v>1</v>
      </c>
      <c r="Y183" s="91">
        <v>1</v>
      </c>
      <c r="Z183" s="39" t="s">
        <v>549</v>
      </c>
      <c r="AA183" s="39" t="s">
        <v>183</v>
      </c>
      <c r="AB183" s="39">
        <v>1.1000000000000001</v>
      </c>
      <c r="AC183" s="80" t="str">
        <f t="shared" si="18"/>
        <v>PLAN 1.1</v>
      </c>
      <c r="AD183" s="66" t="str">
        <f t="shared" si="19"/>
        <v>NO</v>
      </c>
      <c r="AE183" s="40">
        <f t="shared" si="20"/>
        <v>0</v>
      </c>
      <c r="AF183" s="40">
        <f t="shared" si="21"/>
        <v>0</v>
      </c>
      <c r="AG183" s="117">
        <f t="shared" si="22"/>
        <v>0</v>
      </c>
      <c r="AN183"/>
    </row>
    <row r="184" spans="1:40" ht="15.75" x14ac:dyDescent="0.25">
      <c r="A184" s="40">
        <v>2</v>
      </c>
      <c r="B184" s="40" t="s">
        <v>176</v>
      </c>
      <c r="C184" s="40">
        <v>2.4</v>
      </c>
      <c r="D184" s="80" t="str">
        <f>CONCATENATE(B184," ",C184)</f>
        <v>PR 2.4</v>
      </c>
      <c r="E184" s="51" t="s">
        <v>394</v>
      </c>
      <c r="F184" s="40" t="s">
        <v>342</v>
      </c>
      <c r="G184" s="40">
        <v>2.1</v>
      </c>
      <c r="H184" s="40">
        <v>4</v>
      </c>
      <c r="Y184" s="91">
        <v>1</v>
      </c>
      <c r="Z184" s="39" t="s">
        <v>549</v>
      </c>
      <c r="AA184" s="39" t="s">
        <v>183</v>
      </c>
      <c r="AB184" s="39">
        <v>1.2</v>
      </c>
      <c r="AC184" s="80" t="str">
        <f t="shared" si="18"/>
        <v>PLAN 1.2</v>
      </c>
      <c r="AD184" s="66" t="str">
        <f t="shared" si="19"/>
        <v>NO</v>
      </c>
      <c r="AE184" s="40">
        <f t="shared" si="20"/>
        <v>0</v>
      </c>
      <c r="AF184" s="40">
        <f t="shared" si="21"/>
        <v>0</v>
      </c>
      <c r="AG184" s="117">
        <f t="shared" si="22"/>
        <v>0</v>
      </c>
      <c r="AN184"/>
    </row>
    <row r="185" spans="1:40" ht="15.75" x14ac:dyDescent="0.25">
      <c r="A185" s="40">
        <v>2</v>
      </c>
      <c r="B185" s="40" t="s">
        <v>241</v>
      </c>
      <c r="C185" s="40">
        <v>2.4</v>
      </c>
      <c r="D185" s="80" t="str">
        <f>CONCATENATE(B185," ",C185)</f>
        <v>RDM 2.4</v>
      </c>
      <c r="E185" s="51" t="s">
        <v>394</v>
      </c>
      <c r="F185" s="40" t="s">
        <v>342</v>
      </c>
      <c r="G185" s="40">
        <v>5.0999999999999996</v>
      </c>
      <c r="H185" s="40">
        <v>4</v>
      </c>
      <c r="Y185" s="91">
        <v>2</v>
      </c>
      <c r="Z185" s="39" t="s">
        <v>549</v>
      </c>
      <c r="AA185" s="39" t="s">
        <v>183</v>
      </c>
      <c r="AB185" s="39">
        <v>2.1</v>
      </c>
      <c r="AC185" s="80" t="str">
        <f t="shared" si="18"/>
        <v>PLAN 2.1</v>
      </c>
      <c r="AD185" s="66" t="str">
        <f t="shared" si="19"/>
        <v>YES</v>
      </c>
      <c r="AE185" s="40">
        <f t="shared" si="20"/>
        <v>0</v>
      </c>
      <c r="AF185" s="40">
        <f t="shared" si="21"/>
        <v>1</v>
      </c>
      <c r="AG185" s="117">
        <f t="shared" si="22"/>
        <v>1</v>
      </c>
      <c r="AN185"/>
    </row>
    <row r="186" spans="1:40" ht="15.75" x14ac:dyDescent="0.25">
      <c r="A186" s="40">
        <v>3</v>
      </c>
      <c r="B186" s="40" t="s">
        <v>241</v>
      </c>
      <c r="C186" s="40">
        <v>3.1</v>
      </c>
      <c r="D186" s="80" t="str">
        <f>CONCATENATE(B186," ",C186)</f>
        <v>RDM 3.1</v>
      </c>
      <c r="E186" s="51" t="s">
        <v>394</v>
      </c>
      <c r="F186" s="40" t="s">
        <v>321</v>
      </c>
      <c r="G186" s="40">
        <v>4.0999999999999996</v>
      </c>
      <c r="H186" s="40">
        <v>4</v>
      </c>
      <c r="Y186" s="91">
        <v>2</v>
      </c>
      <c r="Z186" s="39" t="s">
        <v>549</v>
      </c>
      <c r="AA186" s="39" t="s">
        <v>183</v>
      </c>
      <c r="AB186" s="39">
        <v>2.2000000000000002</v>
      </c>
      <c r="AC186" s="80" t="str">
        <f t="shared" si="18"/>
        <v>PLAN 2.2</v>
      </c>
      <c r="AD186" s="66" t="str">
        <f t="shared" si="19"/>
        <v>YES</v>
      </c>
      <c r="AE186" s="40">
        <f t="shared" si="20"/>
        <v>0</v>
      </c>
      <c r="AF186" s="40">
        <f t="shared" si="21"/>
        <v>2</v>
      </c>
      <c r="AG186" s="117">
        <f t="shared" si="22"/>
        <v>2</v>
      </c>
      <c r="AN186"/>
    </row>
    <row r="187" spans="1:40" ht="15.75" x14ac:dyDescent="0.25">
      <c r="A187" s="40">
        <v>3</v>
      </c>
      <c r="B187" s="40" t="s">
        <v>241</v>
      </c>
      <c r="C187" s="40">
        <v>3.1</v>
      </c>
      <c r="D187" s="80" t="str">
        <f>CONCATENATE(B187," ",C187)</f>
        <v>RDM 3.1</v>
      </c>
      <c r="E187" s="51" t="s">
        <v>394</v>
      </c>
      <c r="F187" s="40" t="s">
        <v>342</v>
      </c>
      <c r="G187" s="40">
        <v>4.0999999999999996</v>
      </c>
      <c r="H187" s="40">
        <v>6</v>
      </c>
      <c r="Y187" s="91">
        <v>2</v>
      </c>
      <c r="Z187" s="39" t="s">
        <v>549</v>
      </c>
      <c r="AA187" s="39" t="s">
        <v>183</v>
      </c>
      <c r="AB187" s="39">
        <v>2.2999999999999998</v>
      </c>
      <c r="AC187" s="80" t="str">
        <f t="shared" si="18"/>
        <v>PLAN 2.3</v>
      </c>
      <c r="AD187" s="66" t="str">
        <f t="shared" si="19"/>
        <v>NO</v>
      </c>
      <c r="AE187" s="40">
        <f t="shared" si="20"/>
        <v>0</v>
      </c>
      <c r="AF187" s="40">
        <f t="shared" si="21"/>
        <v>0</v>
      </c>
      <c r="AG187" s="117">
        <f t="shared" si="22"/>
        <v>0</v>
      </c>
      <c r="AN187"/>
    </row>
    <row r="188" spans="1:40" ht="15.75" x14ac:dyDescent="0.25">
      <c r="A188" s="40">
        <v>3</v>
      </c>
      <c r="B188" s="40" t="s">
        <v>241</v>
      </c>
      <c r="C188" s="40">
        <v>3.1</v>
      </c>
      <c r="D188" s="80" t="str">
        <f>CONCATENATE(B188," ",C188)</f>
        <v>RDM 3.1</v>
      </c>
      <c r="E188" s="51" t="s">
        <v>394</v>
      </c>
      <c r="F188" s="40" t="s">
        <v>342</v>
      </c>
      <c r="G188" s="40">
        <v>4.2</v>
      </c>
      <c r="H188" s="40">
        <v>4</v>
      </c>
      <c r="Y188" s="91">
        <v>2</v>
      </c>
      <c r="Z188" s="39" t="s">
        <v>549</v>
      </c>
      <c r="AA188" s="39" t="s">
        <v>183</v>
      </c>
      <c r="AB188" s="39">
        <v>2.4</v>
      </c>
      <c r="AC188" s="80" t="str">
        <f t="shared" si="18"/>
        <v>PLAN 2.4</v>
      </c>
      <c r="AD188" s="66" t="str">
        <f t="shared" si="19"/>
        <v>NO</v>
      </c>
      <c r="AE188" s="40">
        <f t="shared" si="20"/>
        <v>0</v>
      </c>
      <c r="AF188" s="40">
        <f t="shared" si="21"/>
        <v>0</v>
      </c>
      <c r="AG188" s="117">
        <f t="shared" si="22"/>
        <v>0</v>
      </c>
      <c r="AN188"/>
    </row>
    <row r="189" spans="1:40" ht="15.75" x14ac:dyDescent="0.25">
      <c r="A189" s="40">
        <v>3</v>
      </c>
      <c r="B189" s="40" t="s">
        <v>241</v>
      </c>
      <c r="C189" s="40">
        <v>3.2</v>
      </c>
      <c r="D189" s="80" t="str">
        <f>CONCATENATE(B189," ",C189)</f>
        <v>RDM 3.2</v>
      </c>
      <c r="E189" s="51" t="s">
        <v>394</v>
      </c>
      <c r="F189" s="40" t="s">
        <v>321</v>
      </c>
      <c r="G189" s="40">
        <v>4.0999999999999996</v>
      </c>
      <c r="H189" s="40" t="s">
        <v>437</v>
      </c>
      <c r="Y189" s="91">
        <v>2</v>
      </c>
      <c r="Z189" s="39" t="s">
        <v>549</v>
      </c>
      <c r="AA189" s="39" t="s">
        <v>183</v>
      </c>
      <c r="AB189" s="39">
        <v>2.5</v>
      </c>
      <c r="AC189" s="80" t="str">
        <f t="shared" si="18"/>
        <v>PLAN 2.5</v>
      </c>
      <c r="AD189" s="66" t="str">
        <f t="shared" si="19"/>
        <v>NO</v>
      </c>
      <c r="AE189" s="40">
        <f t="shared" si="20"/>
        <v>0</v>
      </c>
      <c r="AF189" s="40">
        <f t="shared" si="21"/>
        <v>0</v>
      </c>
      <c r="AG189" s="117">
        <f t="shared" si="22"/>
        <v>0</v>
      </c>
      <c r="AN189"/>
    </row>
    <row r="190" spans="1:40" ht="15.75" x14ac:dyDescent="0.25">
      <c r="A190" s="40">
        <v>3</v>
      </c>
      <c r="B190" s="40" t="s">
        <v>241</v>
      </c>
      <c r="C190" s="40">
        <v>3.4</v>
      </c>
      <c r="D190" s="80" t="str">
        <f>CONCATENATE(B190," ",C190)</f>
        <v>RDM 3.4</v>
      </c>
      <c r="E190" s="51" t="s">
        <v>394</v>
      </c>
      <c r="F190" s="40" t="s">
        <v>342</v>
      </c>
      <c r="G190" s="40">
        <v>4.2</v>
      </c>
      <c r="H190" s="40">
        <v>4</v>
      </c>
      <c r="Y190" s="91">
        <v>2</v>
      </c>
      <c r="Z190" s="39" t="s">
        <v>549</v>
      </c>
      <c r="AA190" s="39" t="s">
        <v>183</v>
      </c>
      <c r="AB190" s="39">
        <v>2.6</v>
      </c>
      <c r="AC190" s="80" t="str">
        <f t="shared" si="18"/>
        <v>PLAN 2.6</v>
      </c>
      <c r="AD190" s="66" t="str">
        <f t="shared" si="19"/>
        <v>NO</v>
      </c>
      <c r="AE190" s="40">
        <f t="shared" si="20"/>
        <v>0</v>
      </c>
      <c r="AF190" s="40">
        <f t="shared" si="21"/>
        <v>0</v>
      </c>
      <c r="AG190" s="117">
        <f t="shared" si="22"/>
        <v>0</v>
      </c>
      <c r="AN190"/>
    </row>
    <row r="191" spans="1:40" ht="15.75" x14ac:dyDescent="0.25">
      <c r="A191" s="40">
        <v>3</v>
      </c>
      <c r="B191" s="40" t="s">
        <v>241</v>
      </c>
      <c r="C191" s="40">
        <v>3.6</v>
      </c>
      <c r="D191" s="80" t="str">
        <f>CONCATENATE(B191," ",C191)</f>
        <v>RDM 3.6</v>
      </c>
      <c r="E191" s="51" t="s">
        <v>394</v>
      </c>
      <c r="F191" s="40" t="s">
        <v>321</v>
      </c>
      <c r="G191" s="40">
        <v>1.1000000000000001</v>
      </c>
      <c r="H191" s="40">
        <v>4</v>
      </c>
      <c r="Y191" s="91">
        <v>2</v>
      </c>
      <c r="Z191" s="39" t="s">
        <v>549</v>
      </c>
      <c r="AA191" s="39" t="s">
        <v>183</v>
      </c>
      <c r="AB191" s="39">
        <v>2.7</v>
      </c>
      <c r="AC191" s="80" t="str">
        <f t="shared" si="18"/>
        <v>PLAN 2.7</v>
      </c>
      <c r="AD191" s="66" t="str">
        <f t="shared" si="19"/>
        <v>NO</v>
      </c>
      <c r="AE191" s="40">
        <f t="shared" si="20"/>
        <v>0</v>
      </c>
      <c r="AF191" s="40">
        <f t="shared" si="21"/>
        <v>0</v>
      </c>
      <c r="AG191" s="117">
        <f t="shared" si="22"/>
        <v>0</v>
      </c>
      <c r="AN191"/>
    </row>
    <row r="192" spans="1:40" ht="15.75" x14ac:dyDescent="0.25">
      <c r="A192" s="40">
        <v>1</v>
      </c>
      <c r="B192" s="40" t="s">
        <v>255</v>
      </c>
      <c r="C192" s="40">
        <v>1.1000000000000001</v>
      </c>
      <c r="D192" s="80" t="str">
        <f>CONCATENATE(B192," ",C192)</f>
        <v>RSK 1.1</v>
      </c>
      <c r="E192" s="51" t="s">
        <v>394</v>
      </c>
      <c r="F192" s="40" t="s">
        <v>321</v>
      </c>
      <c r="G192" s="40">
        <v>1.2</v>
      </c>
      <c r="H192" s="40">
        <v>3</v>
      </c>
      <c r="Y192" s="91">
        <v>2</v>
      </c>
      <c r="Z192" s="39" t="s">
        <v>549</v>
      </c>
      <c r="AA192" s="39" t="s">
        <v>183</v>
      </c>
      <c r="AB192" s="39">
        <v>2.8</v>
      </c>
      <c r="AC192" s="80" t="str">
        <f t="shared" si="18"/>
        <v>PLAN 2.8</v>
      </c>
      <c r="AD192" s="66" t="str">
        <f t="shared" si="19"/>
        <v>NO</v>
      </c>
      <c r="AE192" s="40">
        <f t="shared" si="20"/>
        <v>0</v>
      </c>
      <c r="AF192" s="40">
        <f t="shared" si="21"/>
        <v>0</v>
      </c>
      <c r="AG192" s="117">
        <f t="shared" si="22"/>
        <v>0</v>
      </c>
      <c r="AN192"/>
    </row>
    <row r="193" spans="1:40" ht="15.75" x14ac:dyDescent="0.25">
      <c r="A193" s="18">
        <v>1</v>
      </c>
      <c r="B193" s="18" t="s">
        <v>255</v>
      </c>
      <c r="C193" s="18">
        <v>1.1000000000000001</v>
      </c>
      <c r="D193" s="80" t="str">
        <f>CONCATENATE(B193," ",C193)</f>
        <v>RSK 1.1</v>
      </c>
      <c r="E193" s="51" t="s">
        <v>394</v>
      </c>
      <c r="F193" s="40" t="s">
        <v>342</v>
      </c>
      <c r="G193" s="40">
        <v>1.1000000000000001</v>
      </c>
      <c r="H193" s="40">
        <v>2</v>
      </c>
      <c r="Y193" s="91">
        <v>3</v>
      </c>
      <c r="Z193" s="39" t="s">
        <v>549</v>
      </c>
      <c r="AA193" s="39" t="s">
        <v>183</v>
      </c>
      <c r="AB193" s="39">
        <v>3.1</v>
      </c>
      <c r="AC193" s="80" t="str">
        <f t="shared" si="18"/>
        <v>PLAN 3.1</v>
      </c>
      <c r="AD193" s="66" t="str">
        <f t="shared" si="19"/>
        <v>NO</v>
      </c>
      <c r="AE193" s="40">
        <f t="shared" si="20"/>
        <v>0</v>
      </c>
      <c r="AF193" s="40">
        <f t="shared" si="21"/>
        <v>0</v>
      </c>
      <c r="AG193" s="117">
        <f t="shared" si="22"/>
        <v>0</v>
      </c>
      <c r="AN193"/>
    </row>
    <row r="194" spans="1:40" ht="15.75" x14ac:dyDescent="0.25">
      <c r="A194" s="40"/>
      <c r="B194" s="40" t="s">
        <v>255</v>
      </c>
      <c r="C194" s="40">
        <v>2.1</v>
      </c>
      <c r="D194" s="80" t="str">
        <f>CONCATENATE(B194," ",C194)</f>
        <v>RSK 2.1</v>
      </c>
      <c r="E194" s="51" t="s">
        <v>394</v>
      </c>
      <c r="F194" s="40" t="s">
        <v>321</v>
      </c>
      <c r="G194" s="40">
        <v>1.2</v>
      </c>
      <c r="H194" s="40">
        <v>3</v>
      </c>
      <c r="Y194" s="91">
        <v>3</v>
      </c>
      <c r="Z194" s="39" t="s">
        <v>549</v>
      </c>
      <c r="AA194" s="39" t="s">
        <v>183</v>
      </c>
      <c r="AB194" s="39">
        <v>3.2</v>
      </c>
      <c r="AC194" s="80" t="str">
        <f t="shared" si="18"/>
        <v>PLAN 3.2</v>
      </c>
      <c r="AD194" s="66" t="str">
        <f t="shared" si="19"/>
        <v>NO</v>
      </c>
      <c r="AE194" s="40">
        <f t="shared" si="20"/>
        <v>0</v>
      </c>
      <c r="AF194" s="40">
        <f t="shared" si="21"/>
        <v>0</v>
      </c>
      <c r="AG194" s="117">
        <f t="shared" si="22"/>
        <v>0</v>
      </c>
      <c r="AN194"/>
    </row>
    <row r="195" spans="1:40" ht="15.75" x14ac:dyDescent="0.25">
      <c r="A195" s="18">
        <v>2</v>
      </c>
      <c r="B195" s="18" t="s">
        <v>255</v>
      </c>
      <c r="C195" s="18">
        <v>2.1</v>
      </c>
      <c r="D195" s="80" t="str">
        <f>CONCATENATE(B195," ",C195)</f>
        <v>RSK 2.1</v>
      </c>
      <c r="E195" s="51" t="s">
        <v>394</v>
      </c>
      <c r="F195" s="40" t="s">
        <v>363</v>
      </c>
      <c r="G195" s="40">
        <v>2.1</v>
      </c>
      <c r="H195" s="40">
        <v>2</v>
      </c>
      <c r="Y195" s="91">
        <v>3</v>
      </c>
      <c r="Z195" s="39" t="s">
        <v>549</v>
      </c>
      <c r="AA195" s="39" t="s">
        <v>183</v>
      </c>
      <c r="AB195" s="39">
        <v>3.3</v>
      </c>
      <c r="AC195" s="80" t="str">
        <f t="shared" si="18"/>
        <v>PLAN 3.3</v>
      </c>
      <c r="AD195" s="66" t="str">
        <f t="shared" si="19"/>
        <v>NO</v>
      </c>
      <c r="AE195" s="40">
        <f t="shared" si="20"/>
        <v>0</v>
      </c>
      <c r="AF195" s="40">
        <f t="shared" si="21"/>
        <v>0</v>
      </c>
      <c r="AG195" s="117">
        <f t="shared" si="22"/>
        <v>0</v>
      </c>
      <c r="AN195"/>
    </row>
    <row r="196" spans="1:40" ht="15.75" x14ac:dyDescent="0.25">
      <c r="A196" s="40">
        <v>2</v>
      </c>
      <c r="B196" s="40" t="s">
        <v>255</v>
      </c>
      <c r="C196" s="40">
        <v>2.2000000000000002</v>
      </c>
      <c r="D196" s="80" t="str">
        <f>CONCATENATE(B196," ",C196)</f>
        <v>RSK 2.2</v>
      </c>
      <c r="E196" s="51" t="s">
        <v>394</v>
      </c>
      <c r="F196" s="40" t="s">
        <v>321</v>
      </c>
      <c r="G196" s="40">
        <v>2.2999999999999998</v>
      </c>
      <c r="H196" s="40">
        <v>2</v>
      </c>
      <c r="Y196" s="91">
        <v>3</v>
      </c>
      <c r="Z196" s="39" t="s">
        <v>549</v>
      </c>
      <c r="AA196" s="39" t="s">
        <v>183</v>
      </c>
      <c r="AB196" s="39">
        <v>3.4</v>
      </c>
      <c r="AC196" s="80" t="str">
        <f t="shared" ref="AC196:AC259" si="23">CONCATENATE(AA196," ",AB196)</f>
        <v>PLAN 3.4</v>
      </c>
      <c r="AD196" s="66" t="str">
        <f t="shared" ref="AD196:AD259" si="24">IF(AG196&gt;0, "YES", "NO")</f>
        <v>YES</v>
      </c>
      <c r="AE196" s="40">
        <f t="shared" ref="AE196:AE259" si="25">COUNTIFS($D$3:$D$441,$AC196,$E$3:$E$441,$J$3)</f>
        <v>0</v>
      </c>
      <c r="AF196" s="40">
        <f t="shared" ref="AF196:AF259" si="26">COUNTIFS($D$3:$D$441,$AC196,$E$3:$E$441,$J$4)</f>
        <v>1</v>
      </c>
      <c r="AG196" s="117">
        <f t="shared" ref="AG196:AG259" si="27">AE196+AF196</f>
        <v>1</v>
      </c>
      <c r="AN196"/>
    </row>
    <row r="197" spans="1:40" ht="15.75" x14ac:dyDescent="0.25">
      <c r="A197" s="40">
        <v>2</v>
      </c>
      <c r="B197" s="40" t="s">
        <v>255</v>
      </c>
      <c r="C197" s="40">
        <v>2.2000000000000002</v>
      </c>
      <c r="D197" s="80" t="str">
        <f>CONCATENATE(B197," ",C197)</f>
        <v>RSK 2.2</v>
      </c>
      <c r="E197" s="51" t="s">
        <v>394</v>
      </c>
      <c r="F197" s="40" t="s">
        <v>342</v>
      </c>
      <c r="G197" s="40">
        <v>1.2</v>
      </c>
      <c r="H197" s="40">
        <v>1</v>
      </c>
      <c r="Y197" s="91">
        <v>4</v>
      </c>
      <c r="Z197" s="39" t="s">
        <v>549</v>
      </c>
      <c r="AA197" s="39" t="s">
        <v>183</v>
      </c>
      <c r="AB197" s="39">
        <v>4.0999999999999996</v>
      </c>
      <c r="AC197" s="80" t="str">
        <f t="shared" si="23"/>
        <v>PLAN 4.1</v>
      </c>
      <c r="AD197" s="66" t="str">
        <f t="shared" si="24"/>
        <v>NO</v>
      </c>
      <c r="AE197" s="40">
        <f t="shared" si="25"/>
        <v>0</v>
      </c>
      <c r="AF197" s="40">
        <f t="shared" si="26"/>
        <v>0</v>
      </c>
      <c r="AG197" s="117">
        <f t="shared" si="27"/>
        <v>0</v>
      </c>
      <c r="AN197"/>
    </row>
    <row r="198" spans="1:40" ht="15.75" x14ac:dyDescent="0.25">
      <c r="A198" s="40">
        <v>2</v>
      </c>
      <c r="B198" s="40" t="s">
        <v>255</v>
      </c>
      <c r="C198" s="40">
        <v>2.2000000000000002</v>
      </c>
      <c r="D198" s="80" t="str">
        <f>CONCATENATE(B198," ",C198)</f>
        <v>RSK 2.2</v>
      </c>
      <c r="E198" s="51" t="s">
        <v>394</v>
      </c>
      <c r="F198" s="40" t="s">
        <v>363</v>
      </c>
      <c r="G198" s="40">
        <v>2.2000000000000002</v>
      </c>
      <c r="H198" s="40" t="s">
        <v>435</v>
      </c>
      <c r="Y198" s="91">
        <v>1</v>
      </c>
      <c r="Z198" s="39" t="s">
        <v>549</v>
      </c>
      <c r="AA198" s="39" t="s">
        <v>223</v>
      </c>
      <c r="AB198" s="39">
        <v>1.1000000000000001</v>
      </c>
      <c r="AC198" s="80" t="str">
        <f t="shared" si="23"/>
        <v>PQA 1.1</v>
      </c>
      <c r="AD198" s="66" t="str">
        <f t="shared" si="24"/>
        <v>YES</v>
      </c>
      <c r="AE198" s="40">
        <f t="shared" si="25"/>
        <v>0</v>
      </c>
      <c r="AF198" s="40">
        <f t="shared" si="26"/>
        <v>1</v>
      </c>
      <c r="AG198" s="117">
        <f t="shared" si="27"/>
        <v>1</v>
      </c>
      <c r="AN198"/>
    </row>
    <row r="199" spans="1:40" ht="15.75" x14ac:dyDescent="0.25">
      <c r="A199" s="40">
        <v>3</v>
      </c>
      <c r="B199" s="40" t="s">
        <v>255</v>
      </c>
      <c r="C199" s="40">
        <v>3.1</v>
      </c>
      <c r="D199" s="80" t="str">
        <f>CONCATENATE(B199," ",C199)</f>
        <v>RSK 3.1</v>
      </c>
      <c r="E199" s="51" t="s">
        <v>394</v>
      </c>
      <c r="F199" s="40" t="s">
        <v>342</v>
      </c>
      <c r="G199" s="40">
        <v>1.1000000000000001</v>
      </c>
      <c r="H199" s="40">
        <v>4</v>
      </c>
      <c r="Y199" s="91">
        <v>2</v>
      </c>
      <c r="Z199" s="39" t="s">
        <v>549</v>
      </c>
      <c r="AA199" s="39" t="s">
        <v>223</v>
      </c>
      <c r="AB199" s="39">
        <v>2.1</v>
      </c>
      <c r="AC199" s="80" t="str">
        <f t="shared" si="23"/>
        <v>PQA 2.1</v>
      </c>
      <c r="AD199" s="66" t="str">
        <f t="shared" si="24"/>
        <v>YES</v>
      </c>
      <c r="AE199" s="40">
        <f t="shared" si="25"/>
        <v>0</v>
      </c>
      <c r="AF199" s="40">
        <f t="shared" si="26"/>
        <v>3</v>
      </c>
      <c r="AG199" s="117">
        <f t="shared" si="27"/>
        <v>3</v>
      </c>
      <c r="AN199"/>
    </row>
    <row r="200" spans="1:40" ht="15.75" x14ac:dyDescent="0.25">
      <c r="A200" s="40">
        <v>3</v>
      </c>
      <c r="B200" s="40" t="s">
        <v>255</v>
      </c>
      <c r="C200" s="40">
        <v>3.3</v>
      </c>
      <c r="D200" s="80" t="str">
        <f>CONCATENATE(B200," ",C200)</f>
        <v>RSK 3.3</v>
      </c>
      <c r="E200" s="51" t="s">
        <v>394</v>
      </c>
      <c r="F200" s="40" t="s">
        <v>342</v>
      </c>
      <c r="G200" s="40">
        <v>1.2</v>
      </c>
      <c r="H200" s="40">
        <v>1</v>
      </c>
      <c r="Y200" s="91">
        <v>2</v>
      </c>
      <c r="Z200" s="39" t="s">
        <v>549</v>
      </c>
      <c r="AA200" s="39" t="s">
        <v>223</v>
      </c>
      <c r="AB200" s="39">
        <v>2.2000000000000002</v>
      </c>
      <c r="AC200" s="80" t="str">
        <f t="shared" si="23"/>
        <v>PQA 2.2</v>
      </c>
      <c r="AD200" s="66" t="str">
        <f t="shared" si="24"/>
        <v>YES</v>
      </c>
      <c r="AE200" s="40">
        <f t="shared" si="25"/>
        <v>0</v>
      </c>
      <c r="AF200" s="40">
        <f t="shared" si="26"/>
        <v>3</v>
      </c>
      <c r="AG200" s="117">
        <f t="shared" si="27"/>
        <v>3</v>
      </c>
      <c r="AN200"/>
    </row>
    <row r="201" spans="1:40" ht="15.75" x14ac:dyDescent="0.25">
      <c r="A201" s="18">
        <v>3</v>
      </c>
      <c r="B201" s="18" t="s">
        <v>255</v>
      </c>
      <c r="C201" s="18">
        <v>3.3</v>
      </c>
      <c r="D201" s="80" t="str">
        <f>CONCATENATE(B201," ",C201)</f>
        <v>RSK 3.3</v>
      </c>
      <c r="E201" s="51" t="s">
        <v>394</v>
      </c>
      <c r="F201" s="40" t="s">
        <v>342</v>
      </c>
      <c r="G201" s="40">
        <v>2.1</v>
      </c>
      <c r="H201" s="40" t="s">
        <v>470</v>
      </c>
      <c r="Y201" s="91">
        <v>2</v>
      </c>
      <c r="Z201" s="39" t="s">
        <v>549</v>
      </c>
      <c r="AA201" s="39" t="s">
        <v>223</v>
      </c>
      <c r="AB201" s="39">
        <v>2.2999999999999998</v>
      </c>
      <c r="AC201" s="80" t="str">
        <f t="shared" si="23"/>
        <v>PQA 2.3</v>
      </c>
      <c r="AD201" s="66" t="str">
        <f t="shared" si="24"/>
        <v>NO</v>
      </c>
      <c r="AE201" s="40">
        <f t="shared" si="25"/>
        <v>0</v>
      </c>
      <c r="AF201" s="40">
        <f t="shared" si="26"/>
        <v>0</v>
      </c>
      <c r="AG201" s="117">
        <f t="shared" si="27"/>
        <v>0</v>
      </c>
      <c r="AN201"/>
    </row>
    <row r="202" spans="1:40" ht="15.75" x14ac:dyDescent="0.25">
      <c r="A202" s="40">
        <v>3</v>
      </c>
      <c r="B202" s="40" t="s">
        <v>255</v>
      </c>
      <c r="C202" s="40">
        <v>3.4</v>
      </c>
      <c r="D202" s="80" t="str">
        <f>CONCATENATE(B202," ",C202)</f>
        <v>RSK 3.4</v>
      </c>
      <c r="E202" s="51" t="s">
        <v>394</v>
      </c>
      <c r="F202" s="40" t="s">
        <v>342</v>
      </c>
      <c r="G202" s="40">
        <v>1.2</v>
      </c>
      <c r="H202" s="40">
        <v>1</v>
      </c>
      <c r="Y202" s="91">
        <v>2</v>
      </c>
      <c r="Z202" s="39" t="s">
        <v>549</v>
      </c>
      <c r="AA202" s="39" t="s">
        <v>223</v>
      </c>
      <c r="AB202" s="39">
        <v>2.4</v>
      </c>
      <c r="AC202" s="80" t="str">
        <f t="shared" si="23"/>
        <v>PQA 2.4</v>
      </c>
      <c r="AD202" s="66" t="str">
        <f t="shared" si="24"/>
        <v>NO</v>
      </c>
      <c r="AE202" s="40">
        <f t="shared" si="25"/>
        <v>0</v>
      </c>
      <c r="AF202" s="40">
        <f t="shared" si="26"/>
        <v>0</v>
      </c>
      <c r="AG202" s="117">
        <f t="shared" si="27"/>
        <v>0</v>
      </c>
      <c r="AN202"/>
    </row>
    <row r="203" spans="1:40" ht="15.75" x14ac:dyDescent="0.25">
      <c r="A203" s="40">
        <v>3</v>
      </c>
      <c r="B203" s="40" t="s">
        <v>255</v>
      </c>
      <c r="C203" s="40">
        <v>3.4</v>
      </c>
      <c r="D203" s="80" t="str">
        <f>CONCATENATE(B203," ",C203)</f>
        <v>RSK 3.4</v>
      </c>
      <c r="E203" s="51" t="s">
        <v>394</v>
      </c>
      <c r="F203" s="40" t="s">
        <v>363</v>
      </c>
      <c r="G203" s="40">
        <v>2.1</v>
      </c>
      <c r="H203" s="40">
        <v>2</v>
      </c>
      <c r="Y203" s="91">
        <v>3</v>
      </c>
      <c r="Z203" s="39" t="s">
        <v>549</v>
      </c>
      <c r="AA203" s="39" t="s">
        <v>223</v>
      </c>
      <c r="AB203" s="39">
        <v>3.1</v>
      </c>
      <c r="AC203" s="80" t="str">
        <f t="shared" si="23"/>
        <v>PQA 3.1</v>
      </c>
      <c r="AD203" s="66" t="str">
        <f t="shared" si="24"/>
        <v>NO</v>
      </c>
      <c r="AE203" s="40">
        <f t="shared" si="25"/>
        <v>0</v>
      </c>
      <c r="AF203" s="40">
        <f t="shared" si="26"/>
        <v>0</v>
      </c>
      <c r="AG203" s="117">
        <f t="shared" si="27"/>
        <v>0</v>
      </c>
      <c r="AN203"/>
    </row>
    <row r="204" spans="1:40" ht="15.75" x14ac:dyDescent="0.25">
      <c r="A204" s="40">
        <v>3</v>
      </c>
      <c r="B204" s="40" t="s">
        <v>255</v>
      </c>
      <c r="C204" s="40">
        <v>3.4</v>
      </c>
      <c r="D204" s="80" t="str">
        <f>CONCATENATE(B204," ",C204)</f>
        <v>RSK 3.4</v>
      </c>
      <c r="E204" s="51" t="s">
        <v>394</v>
      </c>
      <c r="F204" s="40" t="s">
        <v>363</v>
      </c>
      <c r="G204" s="40">
        <v>2.2000000000000002</v>
      </c>
      <c r="H204" s="40">
        <v>5</v>
      </c>
      <c r="Y204" s="91">
        <v>1</v>
      </c>
      <c r="Z204" s="39" t="s">
        <v>549</v>
      </c>
      <c r="AA204" s="39" t="s">
        <v>176</v>
      </c>
      <c r="AB204" s="39">
        <v>1.1000000000000001</v>
      </c>
      <c r="AC204" s="80" t="str">
        <f t="shared" si="23"/>
        <v>PR 1.1</v>
      </c>
      <c r="AD204" s="66" t="str">
        <f t="shared" si="24"/>
        <v>YES</v>
      </c>
      <c r="AE204" s="40">
        <f t="shared" si="25"/>
        <v>0</v>
      </c>
      <c r="AF204" s="40">
        <f t="shared" si="26"/>
        <v>5</v>
      </c>
      <c r="AG204" s="117">
        <f t="shared" si="27"/>
        <v>5</v>
      </c>
      <c r="AN204"/>
    </row>
    <row r="205" spans="1:40" ht="15.75" x14ac:dyDescent="0.25">
      <c r="A205" s="40">
        <v>3</v>
      </c>
      <c r="B205" s="40" t="s">
        <v>255</v>
      </c>
      <c r="C205" s="40">
        <v>3.5</v>
      </c>
      <c r="D205" s="80" t="str">
        <f>CONCATENATE(B205," ",C205)</f>
        <v>RSK 3.5</v>
      </c>
      <c r="E205" s="51" t="s">
        <v>394</v>
      </c>
      <c r="F205" s="40" t="s">
        <v>321</v>
      </c>
      <c r="G205" s="40">
        <v>2.2999999999999998</v>
      </c>
      <c r="H205" s="40">
        <v>2</v>
      </c>
      <c r="Y205" s="91">
        <v>2</v>
      </c>
      <c r="Z205" s="39" t="s">
        <v>549</v>
      </c>
      <c r="AA205" s="39" t="s">
        <v>176</v>
      </c>
      <c r="AB205" s="39">
        <v>2.1</v>
      </c>
      <c r="AC205" s="80" t="str">
        <f t="shared" si="23"/>
        <v>PR 2.1</v>
      </c>
      <c r="AD205" s="66" t="str">
        <f t="shared" si="24"/>
        <v>YES</v>
      </c>
      <c r="AE205" s="40">
        <f t="shared" si="25"/>
        <v>0</v>
      </c>
      <c r="AF205" s="40">
        <f t="shared" si="26"/>
        <v>4</v>
      </c>
      <c r="AG205" s="117">
        <f t="shared" si="27"/>
        <v>4</v>
      </c>
      <c r="AN205"/>
    </row>
    <row r="206" spans="1:40" ht="15.75" x14ac:dyDescent="0.25">
      <c r="A206" s="40">
        <v>3</v>
      </c>
      <c r="B206" s="40" t="s">
        <v>255</v>
      </c>
      <c r="C206" s="40">
        <v>3.5</v>
      </c>
      <c r="D206" s="80" t="str">
        <f>CONCATENATE(B206," ",C206)</f>
        <v>RSK 3.5</v>
      </c>
      <c r="E206" s="51" t="s">
        <v>394</v>
      </c>
      <c r="F206" s="40" t="s">
        <v>342</v>
      </c>
      <c r="G206" s="40">
        <v>1.2</v>
      </c>
      <c r="H206" s="40">
        <v>2</v>
      </c>
      <c r="Y206" s="91">
        <v>2</v>
      </c>
      <c r="Z206" s="39" t="s">
        <v>549</v>
      </c>
      <c r="AA206" s="39" t="s">
        <v>176</v>
      </c>
      <c r="AB206" s="39">
        <v>2.2000000000000002</v>
      </c>
      <c r="AC206" s="80" t="str">
        <f t="shared" si="23"/>
        <v>PR 2.2</v>
      </c>
      <c r="AD206" s="66" t="str">
        <f t="shared" si="24"/>
        <v>YES</v>
      </c>
      <c r="AE206" s="40">
        <f t="shared" si="25"/>
        <v>0</v>
      </c>
      <c r="AF206" s="40">
        <f t="shared" si="26"/>
        <v>3</v>
      </c>
      <c r="AG206" s="117">
        <f t="shared" si="27"/>
        <v>3</v>
      </c>
      <c r="AN206"/>
    </row>
    <row r="207" spans="1:40" ht="15.75" x14ac:dyDescent="0.25">
      <c r="A207" s="40">
        <v>1</v>
      </c>
      <c r="B207" s="40" t="s">
        <v>279</v>
      </c>
      <c r="C207" s="40">
        <v>1.1000000000000001</v>
      </c>
      <c r="D207" s="80" t="str">
        <f>CONCATENATE(B207," ",C207)</f>
        <v>SAM 1.1</v>
      </c>
      <c r="E207" s="51" t="s">
        <v>394</v>
      </c>
      <c r="F207" s="40" t="s">
        <v>342</v>
      </c>
      <c r="G207" s="40">
        <v>4.0999999999999996</v>
      </c>
      <c r="H207" s="40">
        <v>5</v>
      </c>
      <c r="Y207" s="91">
        <v>2</v>
      </c>
      <c r="Z207" s="39" t="s">
        <v>549</v>
      </c>
      <c r="AA207" s="39" t="s">
        <v>176</v>
      </c>
      <c r="AB207" s="39">
        <v>2.2999999999999998</v>
      </c>
      <c r="AC207" s="80" t="str">
        <f t="shared" si="23"/>
        <v>PR 2.3</v>
      </c>
      <c r="AD207" s="66" t="str">
        <f t="shared" si="24"/>
        <v>YES</v>
      </c>
      <c r="AE207" s="40">
        <f t="shared" si="25"/>
        <v>3</v>
      </c>
      <c r="AF207" s="40">
        <f t="shared" si="26"/>
        <v>4</v>
      </c>
      <c r="AG207" s="117">
        <f t="shared" si="27"/>
        <v>7</v>
      </c>
      <c r="AN207"/>
    </row>
    <row r="208" spans="1:40" ht="15.75" x14ac:dyDescent="0.25">
      <c r="A208" s="18">
        <v>2</v>
      </c>
      <c r="B208" s="18" t="s">
        <v>279</v>
      </c>
      <c r="C208" s="18">
        <v>2.1</v>
      </c>
      <c r="D208" s="80" t="str">
        <f>CONCATENATE(B208," ",C208)</f>
        <v>SAM 2.1</v>
      </c>
      <c r="E208" s="51" t="s">
        <v>394</v>
      </c>
      <c r="F208" s="40" t="s">
        <v>342</v>
      </c>
      <c r="G208" s="40">
        <v>4.0999999999999996</v>
      </c>
      <c r="H208" s="40" t="s">
        <v>434</v>
      </c>
      <c r="Y208" s="91">
        <v>2</v>
      </c>
      <c r="Z208" s="39" t="s">
        <v>549</v>
      </c>
      <c r="AA208" s="39" t="s">
        <v>176</v>
      </c>
      <c r="AB208" s="39">
        <v>2.4</v>
      </c>
      <c r="AC208" s="80" t="str">
        <f t="shared" si="23"/>
        <v>PR 2.4</v>
      </c>
      <c r="AD208" s="66" t="str">
        <f t="shared" si="24"/>
        <v>YES</v>
      </c>
      <c r="AE208" s="40">
        <f t="shared" si="25"/>
        <v>0</v>
      </c>
      <c r="AF208" s="40">
        <f t="shared" si="26"/>
        <v>1</v>
      </c>
      <c r="AG208" s="117">
        <f t="shared" si="27"/>
        <v>1</v>
      </c>
      <c r="AN208"/>
    </row>
    <row r="209" spans="1:40" ht="15.75" x14ac:dyDescent="0.25">
      <c r="A209" s="18">
        <v>2</v>
      </c>
      <c r="B209" s="18" t="s">
        <v>279</v>
      </c>
      <c r="C209" s="18">
        <v>2.1</v>
      </c>
      <c r="D209" s="80" t="str">
        <f>CONCATENATE(B209," ",C209)</f>
        <v>SAM 2.1</v>
      </c>
      <c r="E209" s="51" t="s">
        <v>394</v>
      </c>
      <c r="F209" s="40" t="s">
        <v>342</v>
      </c>
      <c r="G209" s="40">
        <v>4.4000000000000004</v>
      </c>
      <c r="H209" s="40">
        <v>3</v>
      </c>
      <c r="Y209" s="91">
        <v>3</v>
      </c>
      <c r="Z209" s="39" t="s">
        <v>549</v>
      </c>
      <c r="AA209" s="39" t="s">
        <v>176</v>
      </c>
      <c r="AB209" s="39">
        <v>3.1</v>
      </c>
      <c r="AC209" s="80" t="str">
        <f t="shared" si="23"/>
        <v>PR 3.1</v>
      </c>
      <c r="AD209" s="66" t="str">
        <f t="shared" si="24"/>
        <v>NO</v>
      </c>
      <c r="AE209" s="40">
        <f t="shared" si="25"/>
        <v>0</v>
      </c>
      <c r="AF209" s="40">
        <f t="shared" si="26"/>
        <v>0</v>
      </c>
      <c r="AG209" s="117">
        <f t="shared" si="27"/>
        <v>0</v>
      </c>
      <c r="AN209"/>
    </row>
    <row r="210" spans="1:40" ht="15.75" x14ac:dyDescent="0.25">
      <c r="A210" s="40">
        <v>2</v>
      </c>
      <c r="B210" s="40" t="s">
        <v>279</v>
      </c>
      <c r="C210" s="40">
        <v>2.2000000000000002</v>
      </c>
      <c r="D210" s="80" t="str">
        <f>CONCATENATE(B210," ",C210)</f>
        <v>SAM 2.2</v>
      </c>
      <c r="E210" s="51" t="s">
        <v>394</v>
      </c>
      <c r="F210" s="40" t="s">
        <v>342</v>
      </c>
      <c r="G210" s="40">
        <v>4.4000000000000004</v>
      </c>
      <c r="H210" s="40">
        <v>1</v>
      </c>
      <c r="Y210" s="91">
        <v>1</v>
      </c>
      <c r="Z210" s="39" t="s">
        <v>549</v>
      </c>
      <c r="AA210" s="39" t="s">
        <v>241</v>
      </c>
      <c r="AB210" s="39">
        <v>1.1000000000000001</v>
      </c>
      <c r="AC210" s="80" t="str">
        <f t="shared" si="23"/>
        <v>RDM 1.1</v>
      </c>
      <c r="AD210" s="66" t="str">
        <f t="shared" si="24"/>
        <v>NO</v>
      </c>
      <c r="AE210" s="40">
        <f t="shared" si="25"/>
        <v>0</v>
      </c>
      <c r="AF210" s="40">
        <f t="shared" si="26"/>
        <v>0</v>
      </c>
      <c r="AG210" s="117">
        <f t="shared" si="27"/>
        <v>0</v>
      </c>
      <c r="AN210"/>
    </row>
    <row r="211" spans="1:40" ht="15.75" x14ac:dyDescent="0.25">
      <c r="A211" s="40">
        <v>3</v>
      </c>
      <c r="B211" s="40" t="s">
        <v>279</v>
      </c>
      <c r="C211" s="40">
        <v>3.1</v>
      </c>
      <c r="D211" s="80" t="str">
        <f>CONCATENATE(B211," ",C211)</f>
        <v>SAM 3.1</v>
      </c>
      <c r="E211" s="51" t="s">
        <v>394</v>
      </c>
      <c r="F211" s="40" t="s">
        <v>321</v>
      </c>
      <c r="G211" s="40">
        <v>1.3</v>
      </c>
      <c r="H211" s="40" t="s">
        <v>439</v>
      </c>
      <c r="Y211" s="91">
        <v>2</v>
      </c>
      <c r="Z211" s="39" t="s">
        <v>549</v>
      </c>
      <c r="AA211" s="39" t="s">
        <v>241</v>
      </c>
      <c r="AB211" s="39">
        <v>2.1</v>
      </c>
      <c r="AC211" s="80" t="str">
        <f t="shared" si="23"/>
        <v>RDM 2.1</v>
      </c>
      <c r="AD211" s="66" t="str">
        <f t="shared" si="24"/>
        <v>NO</v>
      </c>
      <c r="AE211" s="40">
        <f t="shared" si="25"/>
        <v>0</v>
      </c>
      <c r="AF211" s="40">
        <f t="shared" si="26"/>
        <v>0</v>
      </c>
      <c r="AG211" s="117">
        <f t="shared" si="27"/>
        <v>0</v>
      </c>
      <c r="AN211"/>
    </row>
    <row r="212" spans="1:40" ht="15.75" x14ac:dyDescent="0.25">
      <c r="A212" s="40">
        <v>3</v>
      </c>
      <c r="B212" s="40" t="s">
        <v>279</v>
      </c>
      <c r="C212" s="40">
        <v>3.1</v>
      </c>
      <c r="D212" s="80" t="str">
        <f>CONCATENATE(B212," ",C212)</f>
        <v>SAM 3.1</v>
      </c>
      <c r="E212" s="51" t="s">
        <v>394</v>
      </c>
      <c r="F212" s="40" t="s">
        <v>342</v>
      </c>
      <c r="G212" s="40">
        <v>4.4000000000000004</v>
      </c>
      <c r="H212" s="40">
        <v>1</v>
      </c>
      <c r="Y212" s="91">
        <v>2</v>
      </c>
      <c r="Z212" s="39" t="s">
        <v>549</v>
      </c>
      <c r="AA212" s="39" t="s">
        <v>241</v>
      </c>
      <c r="AB212" s="39">
        <v>2.2000000000000002</v>
      </c>
      <c r="AC212" s="80" t="str">
        <f t="shared" si="23"/>
        <v>RDM 2.2</v>
      </c>
      <c r="AD212" s="66" t="str">
        <f t="shared" si="24"/>
        <v>NO</v>
      </c>
      <c r="AE212" s="40">
        <f t="shared" si="25"/>
        <v>0</v>
      </c>
      <c r="AF212" s="40">
        <f t="shared" si="26"/>
        <v>0</v>
      </c>
      <c r="AG212" s="117">
        <f t="shared" si="27"/>
        <v>0</v>
      </c>
      <c r="AN212"/>
    </row>
    <row r="213" spans="1:40" ht="15.75" x14ac:dyDescent="0.25">
      <c r="A213" s="40">
        <v>3</v>
      </c>
      <c r="B213" s="40" t="s">
        <v>279</v>
      </c>
      <c r="C213" s="40">
        <v>3.2</v>
      </c>
      <c r="D213" s="80" t="str">
        <f>CONCATENATE(B213," ",C213)</f>
        <v>SAM 3.2</v>
      </c>
      <c r="E213" s="51" t="s">
        <v>394</v>
      </c>
      <c r="F213" s="40" t="s">
        <v>342</v>
      </c>
      <c r="G213" s="40">
        <v>4.4000000000000004</v>
      </c>
      <c r="H213" s="40" t="s">
        <v>473</v>
      </c>
      <c r="Y213" s="91">
        <v>2</v>
      </c>
      <c r="Z213" s="39" t="s">
        <v>549</v>
      </c>
      <c r="AA213" s="39" t="s">
        <v>241</v>
      </c>
      <c r="AB213" s="39">
        <v>2.2999999999999998</v>
      </c>
      <c r="AC213" s="80" t="str">
        <f t="shared" si="23"/>
        <v>RDM 2.3</v>
      </c>
      <c r="AD213" s="66" t="str">
        <f t="shared" si="24"/>
        <v>NO</v>
      </c>
      <c r="AE213" s="40">
        <f t="shared" si="25"/>
        <v>0</v>
      </c>
      <c r="AF213" s="40">
        <f t="shared" si="26"/>
        <v>0</v>
      </c>
      <c r="AG213" s="117">
        <f t="shared" si="27"/>
        <v>0</v>
      </c>
      <c r="AN213"/>
    </row>
    <row r="214" spans="1:40" ht="15.75" x14ac:dyDescent="0.25">
      <c r="A214" s="40">
        <v>2</v>
      </c>
      <c r="B214" s="40" t="s">
        <v>264</v>
      </c>
      <c r="C214" s="40">
        <v>2.1</v>
      </c>
      <c r="D214" s="80" t="str">
        <f>CONCATENATE(B214," ",C214)</f>
        <v>SDM 2.1</v>
      </c>
      <c r="E214" s="51" t="s">
        <v>394</v>
      </c>
      <c r="F214" s="40" t="s">
        <v>321</v>
      </c>
      <c r="G214" s="40">
        <v>1.3</v>
      </c>
      <c r="H214" s="40" t="s">
        <v>434</v>
      </c>
      <c r="Y214" s="91">
        <v>2</v>
      </c>
      <c r="Z214" s="39" t="s">
        <v>549</v>
      </c>
      <c r="AA214" s="39" t="s">
        <v>241</v>
      </c>
      <c r="AB214" s="39">
        <v>2.4</v>
      </c>
      <c r="AC214" s="80" t="str">
        <f t="shared" si="23"/>
        <v>RDM 2.4</v>
      </c>
      <c r="AD214" s="66" t="str">
        <f t="shared" si="24"/>
        <v>YES</v>
      </c>
      <c r="AE214" s="40">
        <f t="shared" si="25"/>
        <v>0</v>
      </c>
      <c r="AF214" s="40">
        <f t="shared" si="26"/>
        <v>1</v>
      </c>
      <c r="AG214" s="117">
        <f t="shared" si="27"/>
        <v>1</v>
      </c>
      <c r="AN214"/>
    </row>
    <row r="215" spans="1:40" ht="15.75" x14ac:dyDescent="0.25">
      <c r="A215" s="40">
        <v>2</v>
      </c>
      <c r="B215" s="40" t="s">
        <v>273</v>
      </c>
      <c r="C215" s="40">
        <v>2.2999999999999998</v>
      </c>
      <c r="D215" s="80" t="str">
        <f>CONCATENATE(B215," ",C215)</f>
        <v>STSM 2.3</v>
      </c>
      <c r="E215" s="51" t="s">
        <v>394</v>
      </c>
      <c r="F215" s="40" t="s">
        <v>342</v>
      </c>
      <c r="G215" s="40">
        <v>4.4000000000000004</v>
      </c>
      <c r="H215" s="40">
        <v>4</v>
      </c>
      <c r="Y215" s="91">
        <v>2</v>
      </c>
      <c r="Z215" s="39" t="s">
        <v>549</v>
      </c>
      <c r="AA215" s="39" t="s">
        <v>241</v>
      </c>
      <c r="AB215" s="39">
        <v>2.5</v>
      </c>
      <c r="AC215" s="80" t="str">
        <f t="shared" si="23"/>
        <v>RDM 2.5</v>
      </c>
      <c r="AD215" s="66" t="str">
        <f t="shared" si="24"/>
        <v>NO</v>
      </c>
      <c r="AE215" s="40">
        <f t="shared" si="25"/>
        <v>0</v>
      </c>
      <c r="AF215" s="40">
        <f t="shared" si="26"/>
        <v>0</v>
      </c>
      <c r="AG215" s="117">
        <f t="shared" si="27"/>
        <v>0</v>
      </c>
      <c r="AN215"/>
    </row>
    <row r="216" spans="1:40" ht="15.75" x14ac:dyDescent="0.25">
      <c r="A216" s="40">
        <v>1</v>
      </c>
      <c r="B216" s="40" t="s">
        <v>292</v>
      </c>
      <c r="C216" s="40">
        <v>1.1000000000000001</v>
      </c>
      <c r="D216" s="80" t="str">
        <f>CONCATENATE(B216," ",C216)</f>
        <v>TS 1.1</v>
      </c>
      <c r="E216" s="51" t="s">
        <v>394</v>
      </c>
      <c r="F216" s="40" t="s">
        <v>342</v>
      </c>
      <c r="G216" s="40">
        <v>4.0999999999999996</v>
      </c>
      <c r="H216" s="40">
        <v>7</v>
      </c>
      <c r="Y216" s="91">
        <v>3</v>
      </c>
      <c r="Z216" s="39" t="s">
        <v>549</v>
      </c>
      <c r="AA216" s="39" t="s">
        <v>241</v>
      </c>
      <c r="AB216" s="39">
        <v>3.1</v>
      </c>
      <c r="AC216" s="80" t="str">
        <f t="shared" si="23"/>
        <v>RDM 3.1</v>
      </c>
      <c r="AD216" s="66" t="str">
        <f t="shared" si="24"/>
        <v>YES</v>
      </c>
      <c r="AE216" s="40">
        <f t="shared" si="25"/>
        <v>0</v>
      </c>
      <c r="AF216" s="40">
        <f t="shared" si="26"/>
        <v>3</v>
      </c>
      <c r="AG216" s="117">
        <f t="shared" si="27"/>
        <v>3</v>
      </c>
      <c r="AN216"/>
    </row>
    <row r="217" spans="1:40" ht="15.75" x14ac:dyDescent="0.25">
      <c r="A217" s="40">
        <v>2</v>
      </c>
      <c r="B217" s="40" t="s">
        <v>292</v>
      </c>
      <c r="C217" s="40">
        <v>2.1</v>
      </c>
      <c r="D217" s="80" t="str">
        <f>CONCATENATE(B217," ",C217)</f>
        <v>TS 2.1</v>
      </c>
      <c r="E217" s="51" t="s">
        <v>394</v>
      </c>
      <c r="F217" s="40" t="s">
        <v>321</v>
      </c>
      <c r="G217" s="40">
        <v>3.1</v>
      </c>
      <c r="H217" s="40">
        <v>1</v>
      </c>
      <c r="Y217" s="91">
        <v>3</v>
      </c>
      <c r="Z217" s="39" t="s">
        <v>549</v>
      </c>
      <c r="AA217" s="39" t="s">
        <v>241</v>
      </c>
      <c r="AB217" s="39">
        <v>3.2</v>
      </c>
      <c r="AC217" s="80" t="str">
        <f t="shared" si="23"/>
        <v>RDM 3.2</v>
      </c>
      <c r="AD217" s="66" t="str">
        <f t="shared" si="24"/>
        <v>YES</v>
      </c>
      <c r="AE217" s="40">
        <f t="shared" si="25"/>
        <v>0</v>
      </c>
      <c r="AF217" s="40">
        <f t="shared" si="26"/>
        <v>1</v>
      </c>
      <c r="AG217" s="117">
        <f t="shared" si="27"/>
        <v>1</v>
      </c>
      <c r="AN217"/>
    </row>
    <row r="218" spans="1:40" ht="15.75" x14ac:dyDescent="0.25">
      <c r="A218" s="40">
        <v>2</v>
      </c>
      <c r="B218" s="40" t="s">
        <v>292</v>
      </c>
      <c r="C218" s="40">
        <v>2.2000000000000002</v>
      </c>
      <c r="D218" s="80" t="str">
        <f>CONCATENATE(B218," ",C218)</f>
        <v>TS 2.2</v>
      </c>
      <c r="E218" s="51" t="s">
        <v>394</v>
      </c>
      <c r="F218" s="40" t="s">
        <v>363</v>
      </c>
      <c r="G218" s="40">
        <v>1.1000000000000001</v>
      </c>
      <c r="H218" s="40">
        <v>3</v>
      </c>
      <c r="Y218" s="91">
        <v>3</v>
      </c>
      <c r="Z218" s="39" t="s">
        <v>549</v>
      </c>
      <c r="AA218" s="39" t="s">
        <v>241</v>
      </c>
      <c r="AB218" s="39">
        <v>3.3</v>
      </c>
      <c r="AC218" s="80" t="str">
        <f t="shared" si="23"/>
        <v>RDM 3.3</v>
      </c>
      <c r="AD218" s="66" t="str">
        <f t="shared" si="24"/>
        <v>NO</v>
      </c>
      <c r="AE218" s="40">
        <f t="shared" si="25"/>
        <v>0</v>
      </c>
      <c r="AF218" s="40">
        <f t="shared" si="26"/>
        <v>0</v>
      </c>
      <c r="AG218" s="117">
        <f t="shared" si="27"/>
        <v>0</v>
      </c>
      <c r="AN218"/>
    </row>
    <row r="219" spans="1:40" ht="15.75" x14ac:dyDescent="0.25">
      <c r="A219" s="40">
        <v>2</v>
      </c>
      <c r="B219" s="40" t="s">
        <v>292</v>
      </c>
      <c r="C219" s="40">
        <v>2.2000000000000002</v>
      </c>
      <c r="D219" s="80" t="str">
        <f>CONCATENATE(B219," ",C219)</f>
        <v>TS 2.2</v>
      </c>
      <c r="E219" s="51" t="s">
        <v>394</v>
      </c>
      <c r="F219" s="40" t="s">
        <v>363</v>
      </c>
      <c r="G219" s="40">
        <v>3.4</v>
      </c>
      <c r="H219" s="40" t="s">
        <v>434</v>
      </c>
      <c r="Y219" s="91">
        <v>3</v>
      </c>
      <c r="Z219" s="39" t="s">
        <v>549</v>
      </c>
      <c r="AA219" s="39" t="s">
        <v>241</v>
      </c>
      <c r="AB219" s="39">
        <v>3.4</v>
      </c>
      <c r="AC219" s="80" t="str">
        <f t="shared" si="23"/>
        <v>RDM 3.4</v>
      </c>
      <c r="AD219" s="66" t="str">
        <f t="shared" si="24"/>
        <v>YES</v>
      </c>
      <c r="AE219" s="40">
        <f t="shared" si="25"/>
        <v>0</v>
      </c>
      <c r="AF219" s="40">
        <f t="shared" si="26"/>
        <v>1</v>
      </c>
      <c r="AG219" s="117">
        <f t="shared" si="27"/>
        <v>1</v>
      </c>
      <c r="AN219"/>
    </row>
    <row r="220" spans="1:40" ht="15.75" x14ac:dyDescent="0.25">
      <c r="A220" s="40">
        <v>2</v>
      </c>
      <c r="B220" s="40" t="s">
        <v>292</v>
      </c>
      <c r="C220" s="40">
        <v>2.2999999999999998</v>
      </c>
      <c r="D220" s="80" t="str">
        <f>CONCATENATE(B220," ",C220)</f>
        <v>TS 2.3</v>
      </c>
      <c r="E220" s="51" t="s">
        <v>394</v>
      </c>
      <c r="F220" s="40" t="s">
        <v>342</v>
      </c>
      <c r="G220" s="40">
        <v>2.1</v>
      </c>
      <c r="H220" s="40">
        <v>6</v>
      </c>
      <c r="Y220" s="91">
        <v>3</v>
      </c>
      <c r="Z220" s="39" t="s">
        <v>549</v>
      </c>
      <c r="AA220" s="39" t="s">
        <v>241</v>
      </c>
      <c r="AB220" s="39">
        <v>3.5</v>
      </c>
      <c r="AC220" s="80" t="str">
        <f t="shared" si="23"/>
        <v>RDM 3.5</v>
      </c>
      <c r="AD220" s="66" t="str">
        <f t="shared" si="24"/>
        <v>NO</v>
      </c>
      <c r="AE220" s="40">
        <f t="shared" si="25"/>
        <v>0</v>
      </c>
      <c r="AF220" s="40">
        <f t="shared" si="26"/>
        <v>0</v>
      </c>
      <c r="AG220" s="117">
        <f t="shared" si="27"/>
        <v>0</v>
      </c>
      <c r="AN220"/>
    </row>
    <row r="221" spans="1:40" ht="15.75" x14ac:dyDescent="0.25">
      <c r="A221" s="40">
        <v>3</v>
      </c>
      <c r="B221" s="40" t="s">
        <v>292</v>
      </c>
      <c r="C221" s="40">
        <v>3.1</v>
      </c>
      <c r="D221" s="80" t="str">
        <f>CONCATENATE(B221," ",C221)</f>
        <v>TS 3.1</v>
      </c>
      <c r="E221" s="51" t="s">
        <v>394</v>
      </c>
      <c r="F221" s="40" t="s">
        <v>342</v>
      </c>
      <c r="G221" s="40">
        <v>1.3</v>
      </c>
      <c r="H221" s="40">
        <v>2</v>
      </c>
      <c r="Y221" s="91">
        <v>3</v>
      </c>
      <c r="Z221" s="39" t="s">
        <v>549</v>
      </c>
      <c r="AA221" s="39" t="s">
        <v>241</v>
      </c>
      <c r="AB221" s="39">
        <v>3.6</v>
      </c>
      <c r="AC221" s="80" t="str">
        <f t="shared" si="23"/>
        <v>RDM 3.6</v>
      </c>
      <c r="AD221" s="66" t="str">
        <f t="shared" si="24"/>
        <v>YES</v>
      </c>
      <c r="AE221" s="40">
        <f t="shared" si="25"/>
        <v>0</v>
      </c>
      <c r="AF221" s="40">
        <f t="shared" si="26"/>
        <v>1</v>
      </c>
      <c r="AG221" s="117">
        <f t="shared" si="27"/>
        <v>1</v>
      </c>
      <c r="AN221"/>
    </row>
    <row r="222" spans="1:40" ht="15.75" x14ac:dyDescent="0.25">
      <c r="A222" s="18">
        <v>3</v>
      </c>
      <c r="B222" s="18" t="s">
        <v>292</v>
      </c>
      <c r="C222" s="18">
        <v>3.2</v>
      </c>
      <c r="D222" s="80" t="str">
        <f>CONCATENATE(B222," ",C222)</f>
        <v>TS 3.2</v>
      </c>
      <c r="E222" s="51" t="s">
        <v>394</v>
      </c>
      <c r="F222" s="40" t="s">
        <v>342</v>
      </c>
      <c r="G222" s="40">
        <v>6.1</v>
      </c>
      <c r="H222" s="40">
        <v>1</v>
      </c>
      <c r="Y222" s="91">
        <v>3</v>
      </c>
      <c r="Z222" s="39" t="s">
        <v>549</v>
      </c>
      <c r="AA222" s="39" t="s">
        <v>241</v>
      </c>
      <c r="AB222" s="39">
        <v>3.7</v>
      </c>
      <c r="AC222" s="80" t="str">
        <f t="shared" si="23"/>
        <v>RDM 3.7</v>
      </c>
      <c r="AD222" s="66" t="str">
        <f t="shared" si="24"/>
        <v>NO</v>
      </c>
      <c r="AE222" s="40">
        <f t="shared" si="25"/>
        <v>0</v>
      </c>
      <c r="AF222" s="40">
        <f t="shared" si="26"/>
        <v>0</v>
      </c>
      <c r="AG222" s="117">
        <f t="shared" si="27"/>
        <v>0</v>
      </c>
      <c r="AN222"/>
    </row>
    <row r="223" spans="1:40" ht="15.75" x14ac:dyDescent="0.25">
      <c r="A223" s="40">
        <v>3</v>
      </c>
      <c r="B223" s="40" t="s">
        <v>292</v>
      </c>
      <c r="C223" s="40">
        <v>3.3</v>
      </c>
      <c r="D223" s="80" t="str">
        <f>CONCATENATE(B223," ",C223)</f>
        <v>TS 3.3</v>
      </c>
      <c r="E223" s="51" t="s">
        <v>394</v>
      </c>
      <c r="F223" s="40" t="s">
        <v>321</v>
      </c>
      <c r="G223" s="40">
        <v>3.1</v>
      </c>
      <c r="H223" s="40">
        <v>2</v>
      </c>
      <c r="Y223" s="91">
        <v>1</v>
      </c>
      <c r="Z223" s="39" t="s">
        <v>549</v>
      </c>
      <c r="AA223" s="39" t="s">
        <v>255</v>
      </c>
      <c r="AB223" s="39">
        <v>1.1000000000000001</v>
      </c>
      <c r="AC223" s="80" t="str">
        <f t="shared" si="23"/>
        <v>RSK 1.1</v>
      </c>
      <c r="AD223" s="66" t="str">
        <f t="shared" si="24"/>
        <v>YES</v>
      </c>
      <c r="AE223" s="40">
        <f t="shared" si="25"/>
        <v>0</v>
      </c>
      <c r="AF223" s="40">
        <f t="shared" si="26"/>
        <v>2</v>
      </c>
      <c r="AG223" s="117">
        <f t="shared" si="27"/>
        <v>2</v>
      </c>
      <c r="AN223"/>
    </row>
    <row r="224" spans="1:40" ht="15.75" x14ac:dyDescent="0.25">
      <c r="A224" s="40">
        <v>3</v>
      </c>
      <c r="B224" s="40" t="s">
        <v>292</v>
      </c>
      <c r="C224" s="40">
        <v>3.4</v>
      </c>
      <c r="D224" s="80" t="str">
        <f>CONCATENATE(B224," ",C224)</f>
        <v>TS 3.4</v>
      </c>
      <c r="E224" s="51" t="s">
        <v>394</v>
      </c>
      <c r="F224" s="40" t="s">
        <v>342</v>
      </c>
      <c r="G224" s="40">
        <v>6.1</v>
      </c>
      <c r="H224" s="40">
        <v>1</v>
      </c>
      <c r="Y224" s="91">
        <v>2</v>
      </c>
      <c r="Z224" s="39" t="s">
        <v>549</v>
      </c>
      <c r="AA224" s="39" t="s">
        <v>255</v>
      </c>
      <c r="AB224" s="39">
        <v>2.1</v>
      </c>
      <c r="AC224" s="80" t="str">
        <f t="shared" si="23"/>
        <v>RSK 2.1</v>
      </c>
      <c r="AD224" s="66" t="str">
        <f t="shared" si="24"/>
        <v>YES</v>
      </c>
      <c r="AE224" s="40">
        <f t="shared" si="25"/>
        <v>0</v>
      </c>
      <c r="AF224" s="40">
        <f t="shared" si="26"/>
        <v>2</v>
      </c>
      <c r="AG224" s="117">
        <f t="shared" si="27"/>
        <v>2</v>
      </c>
      <c r="AN224"/>
    </row>
    <row r="225" spans="1:40" ht="15.75" x14ac:dyDescent="0.25">
      <c r="A225" s="40">
        <v>3</v>
      </c>
      <c r="B225" s="40" t="s">
        <v>292</v>
      </c>
      <c r="C225" s="40">
        <v>3.5</v>
      </c>
      <c r="D225" s="80" t="str">
        <f>CONCATENATE(B225," ",C225)</f>
        <v>TS 3.5</v>
      </c>
      <c r="E225" s="51" t="s">
        <v>394</v>
      </c>
      <c r="F225" s="40" t="s">
        <v>363</v>
      </c>
      <c r="G225" s="40">
        <v>1.2</v>
      </c>
      <c r="H225" s="40" t="s">
        <v>434</v>
      </c>
      <c r="Y225" s="91">
        <v>2</v>
      </c>
      <c r="Z225" s="39" t="s">
        <v>549</v>
      </c>
      <c r="AA225" s="39" t="s">
        <v>255</v>
      </c>
      <c r="AB225" s="39">
        <v>2.2000000000000002</v>
      </c>
      <c r="AC225" s="80" t="str">
        <f t="shared" si="23"/>
        <v>RSK 2.2</v>
      </c>
      <c r="AD225" s="66" t="str">
        <f t="shared" si="24"/>
        <v>YES</v>
      </c>
      <c r="AE225" s="40">
        <f t="shared" si="25"/>
        <v>0</v>
      </c>
      <c r="AF225" s="40">
        <f t="shared" si="26"/>
        <v>3</v>
      </c>
      <c r="AG225" s="117">
        <f t="shared" si="27"/>
        <v>3</v>
      </c>
      <c r="AN225"/>
    </row>
    <row r="226" spans="1:40" ht="15.75" x14ac:dyDescent="0.25">
      <c r="A226" s="40">
        <v>3</v>
      </c>
      <c r="B226" s="40" t="s">
        <v>292</v>
      </c>
      <c r="C226" s="40">
        <v>3.6</v>
      </c>
      <c r="D226" s="80" t="str">
        <f>CONCATENATE(B226," ",C226)</f>
        <v>TS 3.6</v>
      </c>
      <c r="E226" s="51" t="s">
        <v>394</v>
      </c>
      <c r="F226" s="40" t="s">
        <v>342</v>
      </c>
      <c r="G226" s="40">
        <v>1.3</v>
      </c>
      <c r="H226" s="40">
        <v>3</v>
      </c>
      <c r="Y226" s="91">
        <v>3</v>
      </c>
      <c r="Z226" s="39" t="s">
        <v>549</v>
      </c>
      <c r="AA226" s="39" t="s">
        <v>255</v>
      </c>
      <c r="AB226" s="39">
        <v>3.1</v>
      </c>
      <c r="AC226" s="80" t="str">
        <f t="shared" si="23"/>
        <v>RSK 3.1</v>
      </c>
      <c r="AD226" s="66" t="str">
        <f t="shared" si="24"/>
        <v>YES</v>
      </c>
      <c r="AE226" s="40">
        <f t="shared" si="25"/>
        <v>0</v>
      </c>
      <c r="AF226" s="40">
        <f t="shared" si="26"/>
        <v>1</v>
      </c>
      <c r="AG226" s="117">
        <f t="shared" si="27"/>
        <v>1</v>
      </c>
      <c r="AN226"/>
    </row>
    <row r="227" spans="1:40" ht="15.75" x14ac:dyDescent="0.25">
      <c r="A227" s="40">
        <v>1</v>
      </c>
      <c r="B227" s="40" t="s">
        <v>305</v>
      </c>
      <c r="C227" s="40">
        <v>1.1000000000000001</v>
      </c>
      <c r="D227" s="80" t="str">
        <f>CONCATENATE(B227," ",C227)</f>
        <v>VV 1.1</v>
      </c>
      <c r="E227" s="51" t="s">
        <v>394</v>
      </c>
      <c r="F227" s="40" t="s">
        <v>342</v>
      </c>
      <c r="G227" s="40">
        <v>4.4000000000000004</v>
      </c>
      <c r="H227" s="40" t="s">
        <v>463</v>
      </c>
      <c r="Y227" s="91">
        <v>3</v>
      </c>
      <c r="Z227" s="39" t="s">
        <v>549</v>
      </c>
      <c r="AA227" s="39" t="s">
        <v>255</v>
      </c>
      <c r="AB227" s="39">
        <v>3.2</v>
      </c>
      <c r="AC227" s="80" t="str">
        <f t="shared" si="23"/>
        <v>RSK 3.2</v>
      </c>
      <c r="AD227" s="66" t="str">
        <f t="shared" si="24"/>
        <v>NO</v>
      </c>
      <c r="AE227" s="40">
        <f t="shared" si="25"/>
        <v>0</v>
      </c>
      <c r="AF227" s="40">
        <f t="shared" si="26"/>
        <v>0</v>
      </c>
      <c r="AG227" s="117">
        <f t="shared" si="27"/>
        <v>0</v>
      </c>
      <c r="AN227"/>
    </row>
    <row r="228" spans="1:40" ht="15.75" x14ac:dyDescent="0.25">
      <c r="A228" s="18">
        <v>1</v>
      </c>
      <c r="B228" s="18" t="s">
        <v>305</v>
      </c>
      <c r="C228" s="18">
        <v>1.1000000000000001</v>
      </c>
      <c r="D228" s="80" t="str">
        <f>CONCATENATE(B228," ",C228)</f>
        <v>VV 1.1</v>
      </c>
      <c r="E228" s="51" t="s">
        <v>394</v>
      </c>
      <c r="F228" s="40" t="s">
        <v>342</v>
      </c>
      <c r="G228" s="40">
        <v>5.0999999999999996</v>
      </c>
      <c r="H228" s="40" t="s">
        <v>436</v>
      </c>
      <c r="Y228" s="91">
        <v>3</v>
      </c>
      <c r="Z228" s="39" t="s">
        <v>549</v>
      </c>
      <c r="AA228" s="39" t="s">
        <v>255</v>
      </c>
      <c r="AB228" s="39">
        <v>3.3</v>
      </c>
      <c r="AC228" s="80" t="str">
        <f t="shared" si="23"/>
        <v>RSK 3.3</v>
      </c>
      <c r="AD228" s="66" t="str">
        <f t="shared" si="24"/>
        <v>YES</v>
      </c>
      <c r="AE228" s="40">
        <f t="shared" si="25"/>
        <v>0</v>
      </c>
      <c r="AF228" s="40">
        <f t="shared" si="26"/>
        <v>2</v>
      </c>
      <c r="AG228" s="117">
        <f t="shared" si="27"/>
        <v>2</v>
      </c>
      <c r="AN228"/>
    </row>
    <row r="229" spans="1:40" ht="15.75" x14ac:dyDescent="0.25">
      <c r="A229" s="18">
        <v>1</v>
      </c>
      <c r="B229" s="18" t="s">
        <v>305</v>
      </c>
      <c r="C229" s="18">
        <v>1.1000000000000001</v>
      </c>
      <c r="D229" s="80" t="str">
        <f>CONCATENATE(B229," ",C229)</f>
        <v>VV 1.1</v>
      </c>
      <c r="E229" s="51" t="s">
        <v>394</v>
      </c>
      <c r="F229" s="40" t="s">
        <v>342</v>
      </c>
      <c r="G229" s="40">
        <v>6.2</v>
      </c>
      <c r="H229" s="40">
        <v>6</v>
      </c>
      <c r="Y229" s="91">
        <v>3</v>
      </c>
      <c r="Z229" s="39" t="s">
        <v>549</v>
      </c>
      <c r="AA229" s="39" t="s">
        <v>255</v>
      </c>
      <c r="AB229" s="39">
        <v>3.4</v>
      </c>
      <c r="AC229" s="80" t="str">
        <f t="shared" si="23"/>
        <v>RSK 3.4</v>
      </c>
      <c r="AD229" s="66" t="str">
        <f t="shared" si="24"/>
        <v>YES</v>
      </c>
      <c r="AE229" s="40">
        <f t="shared" si="25"/>
        <v>0</v>
      </c>
      <c r="AF229" s="40">
        <f t="shared" si="26"/>
        <v>3</v>
      </c>
      <c r="AG229" s="117">
        <f t="shared" si="27"/>
        <v>3</v>
      </c>
      <c r="AN229"/>
    </row>
    <row r="230" spans="1:40" ht="18" customHeight="1" x14ac:dyDescent="0.25">
      <c r="A230" s="40">
        <v>1</v>
      </c>
      <c r="B230" s="40" t="s">
        <v>305</v>
      </c>
      <c r="C230" s="40">
        <v>1.1000000000000001</v>
      </c>
      <c r="D230" s="80" t="str">
        <f>CONCATENATE(B230," ",C230)</f>
        <v>VV 1.1</v>
      </c>
      <c r="E230" s="51" t="s">
        <v>394</v>
      </c>
      <c r="F230" s="40" t="s">
        <v>342</v>
      </c>
      <c r="G230" s="40">
        <v>7.2</v>
      </c>
      <c r="H230" s="40" t="s">
        <v>455</v>
      </c>
      <c r="Y230" s="91">
        <v>3</v>
      </c>
      <c r="Z230" s="39" t="s">
        <v>549</v>
      </c>
      <c r="AA230" s="39" t="s">
        <v>255</v>
      </c>
      <c r="AB230" s="39">
        <v>3.5</v>
      </c>
      <c r="AC230" s="80" t="str">
        <f t="shared" si="23"/>
        <v>RSK 3.5</v>
      </c>
      <c r="AD230" s="66" t="str">
        <f t="shared" si="24"/>
        <v>YES</v>
      </c>
      <c r="AE230" s="40">
        <f t="shared" si="25"/>
        <v>0</v>
      </c>
      <c r="AF230" s="40">
        <f t="shared" si="26"/>
        <v>2</v>
      </c>
      <c r="AG230" s="117">
        <f t="shared" si="27"/>
        <v>2</v>
      </c>
      <c r="AN230"/>
    </row>
    <row r="231" spans="1:40" ht="15.75" x14ac:dyDescent="0.25">
      <c r="A231" s="40">
        <v>1</v>
      </c>
      <c r="B231" s="40" t="s">
        <v>305</v>
      </c>
      <c r="C231" s="40">
        <v>1.2</v>
      </c>
      <c r="D231" s="80" t="str">
        <f>CONCATENATE(B231," ",C231)</f>
        <v>VV 1.2</v>
      </c>
      <c r="E231" s="51" t="s">
        <v>394</v>
      </c>
      <c r="F231" s="40" t="s">
        <v>337</v>
      </c>
      <c r="G231" s="40">
        <v>1.1000000000000001</v>
      </c>
      <c r="H231" s="40" t="s">
        <v>453</v>
      </c>
      <c r="Y231" s="91">
        <v>1</v>
      </c>
      <c r="Z231" s="39" t="s">
        <v>556</v>
      </c>
      <c r="AA231" s="39" t="s">
        <v>279</v>
      </c>
      <c r="AB231" s="39">
        <v>1.1000000000000001</v>
      </c>
      <c r="AC231" s="80" t="str">
        <f t="shared" si="23"/>
        <v>SAM 1.1</v>
      </c>
      <c r="AD231" s="66" t="str">
        <f t="shared" si="24"/>
        <v>YES</v>
      </c>
      <c r="AE231" s="40">
        <f t="shared" si="25"/>
        <v>0</v>
      </c>
      <c r="AF231" s="40">
        <f t="shared" si="26"/>
        <v>1</v>
      </c>
      <c r="AG231" s="117">
        <f t="shared" si="27"/>
        <v>1</v>
      </c>
      <c r="AN231"/>
    </row>
    <row r="232" spans="1:40" ht="15.75" x14ac:dyDescent="0.25">
      <c r="A232" s="15">
        <v>1</v>
      </c>
      <c r="B232" s="15" t="s">
        <v>305</v>
      </c>
      <c r="C232" s="15">
        <v>1.2</v>
      </c>
      <c r="D232" s="80" t="str">
        <f>CONCATENATE(B232," ",C232)</f>
        <v>VV 1.2</v>
      </c>
      <c r="E232" s="51" t="s">
        <v>394</v>
      </c>
      <c r="F232" s="40" t="s">
        <v>342</v>
      </c>
      <c r="G232" s="40">
        <v>4.4000000000000004</v>
      </c>
      <c r="H232" s="40" t="s">
        <v>463</v>
      </c>
      <c r="Y232" s="91">
        <v>1</v>
      </c>
      <c r="Z232" s="39" t="s">
        <v>556</v>
      </c>
      <c r="AA232" s="39" t="s">
        <v>279</v>
      </c>
      <c r="AB232" s="39">
        <v>1.2</v>
      </c>
      <c r="AC232" s="80" t="str">
        <f t="shared" si="23"/>
        <v>SAM 1.2</v>
      </c>
      <c r="AD232" s="66" t="str">
        <f t="shared" si="24"/>
        <v>NO</v>
      </c>
      <c r="AE232" s="40">
        <f t="shared" si="25"/>
        <v>0</v>
      </c>
      <c r="AF232" s="40">
        <f t="shared" si="26"/>
        <v>0</v>
      </c>
      <c r="AG232" s="117">
        <f t="shared" si="27"/>
        <v>0</v>
      </c>
      <c r="AN232"/>
    </row>
    <row r="233" spans="1:40" ht="15.75" x14ac:dyDescent="0.25">
      <c r="A233" s="18">
        <v>1</v>
      </c>
      <c r="B233" s="18" t="s">
        <v>305</v>
      </c>
      <c r="C233" s="18">
        <v>1.2</v>
      </c>
      <c r="D233" s="80" t="str">
        <f>CONCATENATE(B233," ",C233)</f>
        <v>VV 1.2</v>
      </c>
      <c r="E233" s="51" t="s">
        <v>394</v>
      </c>
      <c r="F233" s="40" t="s">
        <v>342</v>
      </c>
      <c r="G233" s="40">
        <v>5.0999999999999996</v>
      </c>
      <c r="H233" s="40">
        <v>1</v>
      </c>
      <c r="Y233" s="91">
        <v>1</v>
      </c>
      <c r="Z233" s="39" t="s">
        <v>556</v>
      </c>
      <c r="AA233" s="39" t="s">
        <v>279</v>
      </c>
      <c r="AB233" s="39">
        <v>1.3</v>
      </c>
      <c r="AC233" s="80" t="str">
        <f t="shared" si="23"/>
        <v>SAM 1.3</v>
      </c>
      <c r="AD233" s="66" t="str">
        <f t="shared" si="24"/>
        <v>NO</v>
      </c>
      <c r="AE233" s="40">
        <f t="shared" si="25"/>
        <v>0</v>
      </c>
      <c r="AF233" s="40">
        <f t="shared" si="26"/>
        <v>0</v>
      </c>
      <c r="AG233" s="117">
        <f t="shared" si="27"/>
        <v>0</v>
      </c>
      <c r="AN233"/>
    </row>
    <row r="234" spans="1:40" ht="15.75" x14ac:dyDescent="0.25">
      <c r="A234" s="40">
        <v>1</v>
      </c>
      <c r="B234" s="40" t="s">
        <v>305</v>
      </c>
      <c r="C234" s="40">
        <v>1.2</v>
      </c>
      <c r="D234" s="80" t="str">
        <f>CONCATENATE(B234," ",C234)</f>
        <v>VV 1.2</v>
      </c>
      <c r="E234" s="51" t="s">
        <v>394</v>
      </c>
      <c r="F234" s="40" t="s">
        <v>342</v>
      </c>
      <c r="G234" s="40">
        <v>7.2</v>
      </c>
      <c r="H234" s="40" t="s">
        <v>455</v>
      </c>
      <c r="Y234" s="91">
        <v>1</v>
      </c>
      <c r="Z234" s="39" t="s">
        <v>556</v>
      </c>
      <c r="AA234" s="39" t="s">
        <v>279</v>
      </c>
      <c r="AB234" s="39">
        <v>1.4</v>
      </c>
      <c r="AC234" s="80" t="str">
        <f t="shared" si="23"/>
        <v>SAM 1.4</v>
      </c>
      <c r="AD234" s="66" t="str">
        <f t="shared" si="24"/>
        <v>NO</v>
      </c>
      <c r="AE234" s="40">
        <f t="shared" si="25"/>
        <v>0</v>
      </c>
      <c r="AF234" s="40">
        <f t="shared" si="26"/>
        <v>0</v>
      </c>
      <c r="AG234" s="117">
        <f t="shared" si="27"/>
        <v>0</v>
      </c>
      <c r="AN234"/>
    </row>
    <row r="235" spans="1:40" ht="15.75" x14ac:dyDescent="0.25">
      <c r="A235" s="18">
        <v>2</v>
      </c>
      <c r="B235" s="18" t="s">
        <v>305</v>
      </c>
      <c r="C235" s="18">
        <v>2.1</v>
      </c>
      <c r="D235" s="80" t="str">
        <f>CONCATENATE(B235," ",C235)</f>
        <v>VV 2.1</v>
      </c>
      <c r="E235" s="51" t="s">
        <v>394</v>
      </c>
      <c r="F235" s="40" t="s">
        <v>337</v>
      </c>
      <c r="G235" s="40">
        <v>2.1</v>
      </c>
      <c r="H235" s="40">
        <v>3</v>
      </c>
      <c r="Y235" s="91">
        <v>2</v>
      </c>
      <c r="Z235" s="39" t="s">
        <v>556</v>
      </c>
      <c r="AA235" s="39" t="s">
        <v>279</v>
      </c>
      <c r="AB235" s="39">
        <v>2.1</v>
      </c>
      <c r="AC235" s="80" t="str">
        <f t="shared" si="23"/>
        <v>SAM 2.1</v>
      </c>
      <c r="AD235" s="66" t="str">
        <f t="shared" si="24"/>
        <v>YES</v>
      </c>
      <c r="AE235" s="40">
        <f t="shared" si="25"/>
        <v>1</v>
      </c>
      <c r="AF235" s="40">
        <f t="shared" si="26"/>
        <v>2</v>
      </c>
      <c r="AG235" s="117">
        <f t="shared" si="27"/>
        <v>3</v>
      </c>
      <c r="AN235"/>
    </row>
    <row r="236" spans="1:40" ht="15.75" x14ac:dyDescent="0.25">
      <c r="A236" s="40">
        <v>2</v>
      </c>
      <c r="B236" s="40" t="s">
        <v>305</v>
      </c>
      <c r="C236" s="40">
        <v>2.1</v>
      </c>
      <c r="D236" s="80" t="str">
        <f>CONCATENATE(B236," ",C236)</f>
        <v>VV 2.1</v>
      </c>
      <c r="E236" s="51" t="s">
        <v>394</v>
      </c>
      <c r="F236" s="40" t="s">
        <v>342</v>
      </c>
      <c r="G236" s="40">
        <v>8.1999999999999993</v>
      </c>
      <c r="H236" s="40" t="s">
        <v>455</v>
      </c>
      <c r="Y236" s="91">
        <v>2</v>
      </c>
      <c r="Z236" s="39" t="s">
        <v>556</v>
      </c>
      <c r="AA236" s="39" t="s">
        <v>279</v>
      </c>
      <c r="AB236" s="39">
        <v>2.2000000000000002</v>
      </c>
      <c r="AC236" s="80" t="str">
        <f t="shared" si="23"/>
        <v>SAM 2.2</v>
      </c>
      <c r="AD236" s="66" t="str">
        <f t="shared" si="24"/>
        <v>YES</v>
      </c>
      <c r="AE236" s="40">
        <f t="shared" si="25"/>
        <v>1</v>
      </c>
      <c r="AF236" s="40">
        <f t="shared" si="26"/>
        <v>1</v>
      </c>
      <c r="AG236" s="117">
        <f t="shared" si="27"/>
        <v>2</v>
      </c>
      <c r="AN236"/>
    </row>
    <row r="237" spans="1:40" ht="15.75" x14ac:dyDescent="0.25">
      <c r="A237" s="40">
        <v>2</v>
      </c>
      <c r="B237" s="40" t="s">
        <v>305</v>
      </c>
      <c r="C237" s="40">
        <v>2.1</v>
      </c>
      <c r="D237" s="80" t="str">
        <f>CONCATENATE(B237," ",C237)</f>
        <v>VV 2.1</v>
      </c>
      <c r="E237" s="51" t="s">
        <v>394</v>
      </c>
      <c r="F237" s="40" t="s">
        <v>363</v>
      </c>
      <c r="G237" s="40">
        <v>3.3</v>
      </c>
      <c r="H237" s="40">
        <v>1</v>
      </c>
      <c r="Y237" s="91">
        <v>2</v>
      </c>
      <c r="Z237" s="39" t="s">
        <v>556</v>
      </c>
      <c r="AA237" s="39" t="s">
        <v>279</v>
      </c>
      <c r="AB237" s="39">
        <v>2.2999999999999998</v>
      </c>
      <c r="AC237" s="80" t="str">
        <f t="shared" si="23"/>
        <v>SAM 2.3</v>
      </c>
      <c r="AD237" s="66" t="str">
        <f t="shared" si="24"/>
        <v>NO</v>
      </c>
      <c r="AE237" s="40">
        <f t="shared" si="25"/>
        <v>0</v>
      </c>
      <c r="AF237" s="40">
        <f t="shared" si="26"/>
        <v>0</v>
      </c>
      <c r="AG237" s="117">
        <f t="shared" si="27"/>
        <v>0</v>
      </c>
      <c r="AN237"/>
    </row>
    <row r="238" spans="1:40" ht="15.75" x14ac:dyDescent="0.25">
      <c r="A238" s="40">
        <v>2</v>
      </c>
      <c r="B238" s="40" t="s">
        <v>305</v>
      </c>
      <c r="C238" s="40">
        <v>2.2000000000000002</v>
      </c>
      <c r="D238" s="80" t="str">
        <f>CONCATENATE(B238," ",C238)</f>
        <v>VV 2.2</v>
      </c>
      <c r="E238" s="51" t="s">
        <v>394</v>
      </c>
      <c r="F238" s="40" t="s">
        <v>337</v>
      </c>
      <c r="G238" s="40">
        <v>2.1</v>
      </c>
      <c r="H238" s="40" t="s">
        <v>436</v>
      </c>
      <c r="Y238" s="91">
        <v>2</v>
      </c>
      <c r="Z238" s="39" t="s">
        <v>556</v>
      </c>
      <c r="AA238" s="39" t="s">
        <v>279</v>
      </c>
      <c r="AB238" s="39">
        <v>2.4</v>
      </c>
      <c r="AC238" s="80" t="str">
        <f t="shared" si="23"/>
        <v>SAM 2.4</v>
      </c>
      <c r="AD238" s="66" t="str">
        <f t="shared" si="24"/>
        <v>NO</v>
      </c>
      <c r="AE238" s="40">
        <f t="shared" si="25"/>
        <v>0</v>
      </c>
      <c r="AF238" s="40">
        <f t="shared" si="26"/>
        <v>0</v>
      </c>
      <c r="AG238" s="117">
        <f t="shared" si="27"/>
        <v>0</v>
      </c>
      <c r="AN238"/>
    </row>
    <row r="239" spans="1:40" ht="15.75" x14ac:dyDescent="0.25">
      <c r="A239" s="40">
        <v>2</v>
      </c>
      <c r="B239" s="40" t="s">
        <v>305</v>
      </c>
      <c r="C239" s="40">
        <v>2.2000000000000002</v>
      </c>
      <c r="D239" s="80" t="str">
        <f>CONCATENATE(B239," ",C239)</f>
        <v>VV 2.2</v>
      </c>
      <c r="E239" s="51" t="s">
        <v>394</v>
      </c>
      <c r="F239" s="40" t="s">
        <v>342</v>
      </c>
      <c r="G239" s="40">
        <v>5.0999999999999996</v>
      </c>
      <c r="H239" s="40">
        <v>5</v>
      </c>
      <c r="Y239" s="91">
        <v>2</v>
      </c>
      <c r="Z239" s="39" t="s">
        <v>556</v>
      </c>
      <c r="AA239" s="39" t="s">
        <v>279</v>
      </c>
      <c r="AB239" s="39">
        <v>2.5</v>
      </c>
      <c r="AC239" s="80" t="str">
        <f t="shared" si="23"/>
        <v>SAM 2.5</v>
      </c>
      <c r="AD239" s="66" t="str">
        <f t="shared" si="24"/>
        <v>NO</v>
      </c>
      <c r="AE239" s="40">
        <f t="shared" si="25"/>
        <v>0</v>
      </c>
      <c r="AF239" s="40">
        <f t="shared" si="26"/>
        <v>0</v>
      </c>
      <c r="AG239" s="117">
        <f t="shared" si="27"/>
        <v>0</v>
      </c>
      <c r="AN239"/>
    </row>
    <row r="240" spans="1:40" ht="15.75" x14ac:dyDescent="0.25">
      <c r="A240" s="40">
        <v>2</v>
      </c>
      <c r="B240" s="40" t="s">
        <v>305</v>
      </c>
      <c r="C240" s="40">
        <v>2.2999999999999998</v>
      </c>
      <c r="D240" s="80" t="str">
        <f>CONCATENATE(B240," ",C240)</f>
        <v>VV 2.3</v>
      </c>
      <c r="E240" s="51" t="s">
        <v>394</v>
      </c>
      <c r="F240" s="40" t="s">
        <v>342</v>
      </c>
      <c r="G240" s="40">
        <v>4.2</v>
      </c>
      <c r="H240" s="40">
        <v>1</v>
      </c>
      <c r="Y240" s="91">
        <v>3</v>
      </c>
      <c r="Z240" s="39" t="s">
        <v>556</v>
      </c>
      <c r="AA240" s="39" t="s">
        <v>279</v>
      </c>
      <c r="AB240" s="39">
        <v>3.1</v>
      </c>
      <c r="AC240" s="80" t="str">
        <f t="shared" si="23"/>
        <v>SAM 3.1</v>
      </c>
      <c r="AD240" s="66" t="str">
        <f t="shared" si="24"/>
        <v>YES</v>
      </c>
      <c r="AE240" s="40">
        <f t="shared" si="25"/>
        <v>0</v>
      </c>
      <c r="AF240" s="40">
        <f t="shared" si="26"/>
        <v>2</v>
      </c>
      <c r="AG240" s="117">
        <f t="shared" si="27"/>
        <v>2</v>
      </c>
      <c r="AN240"/>
    </row>
    <row r="241" spans="1:40" ht="15.75" x14ac:dyDescent="0.25">
      <c r="A241" s="40">
        <v>3</v>
      </c>
      <c r="B241" s="40" t="s">
        <v>305</v>
      </c>
      <c r="C241" s="40">
        <v>3.1</v>
      </c>
      <c r="D241" s="80" t="str">
        <f>CONCATENATE(B241," ",C241)</f>
        <v>VV 3.1</v>
      </c>
      <c r="E241" s="51" t="s">
        <v>394</v>
      </c>
      <c r="F241" s="40" t="s">
        <v>342</v>
      </c>
      <c r="G241" s="40">
        <v>8.1999999999999993</v>
      </c>
      <c r="H241" s="40" t="s">
        <v>439</v>
      </c>
      <c r="Y241" s="91">
        <v>3</v>
      </c>
      <c r="Z241" s="39" t="s">
        <v>556</v>
      </c>
      <c r="AA241" s="39" t="s">
        <v>279</v>
      </c>
      <c r="AB241" s="39">
        <v>3.2</v>
      </c>
      <c r="AC241" s="80" t="str">
        <f t="shared" si="23"/>
        <v>SAM 3.2</v>
      </c>
      <c r="AD241" s="66" t="str">
        <f t="shared" si="24"/>
        <v>YES</v>
      </c>
      <c r="AE241" s="40">
        <f t="shared" si="25"/>
        <v>0</v>
      </c>
      <c r="AF241" s="40">
        <f t="shared" si="26"/>
        <v>1</v>
      </c>
      <c r="AG241" s="117">
        <f t="shared" si="27"/>
        <v>1</v>
      </c>
      <c r="AN241"/>
    </row>
    <row r="242" spans="1:40" ht="15.75" x14ac:dyDescent="0.25">
      <c r="A242" s="40">
        <v>3</v>
      </c>
      <c r="B242" s="40" t="s">
        <v>305</v>
      </c>
      <c r="C242" s="40">
        <v>3.2</v>
      </c>
      <c r="D242" s="80" t="str">
        <f>CONCATENATE(B242," ",C242)</f>
        <v>VV 3.2</v>
      </c>
      <c r="E242" s="51" t="s">
        <v>394</v>
      </c>
      <c r="F242" s="40" t="s">
        <v>342</v>
      </c>
      <c r="G242" s="40">
        <v>7.2</v>
      </c>
      <c r="H242" s="40" t="s">
        <v>478</v>
      </c>
      <c r="Y242" s="91">
        <v>4</v>
      </c>
      <c r="Z242" s="39" t="s">
        <v>556</v>
      </c>
      <c r="AA242" s="39" t="s">
        <v>279</v>
      </c>
      <c r="AB242" s="39">
        <v>4.0999999999999996</v>
      </c>
      <c r="AC242" s="80" t="str">
        <f t="shared" si="23"/>
        <v>SAM 4.1</v>
      </c>
      <c r="AD242" s="66" t="str">
        <f t="shared" si="24"/>
        <v>NO</v>
      </c>
      <c r="AE242" s="40">
        <f t="shared" si="25"/>
        <v>0</v>
      </c>
      <c r="AF242" s="40">
        <f t="shared" si="26"/>
        <v>0</v>
      </c>
      <c r="AG242" s="117">
        <f t="shared" si="27"/>
        <v>0</v>
      </c>
      <c r="AN242"/>
    </row>
    <row r="243" spans="1:40" ht="15.75" x14ac:dyDescent="0.25">
      <c r="A243" s="40">
        <v>3</v>
      </c>
      <c r="B243" s="40" t="s">
        <v>305</v>
      </c>
      <c r="C243" s="40">
        <v>3.2</v>
      </c>
      <c r="D243" s="80" t="str">
        <f>CONCATENATE(B243," ",C243)</f>
        <v>VV 3.2</v>
      </c>
      <c r="E243" s="51" t="s">
        <v>394</v>
      </c>
      <c r="F243" s="40" t="s">
        <v>342</v>
      </c>
      <c r="G243" s="40">
        <v>8.1999999999999993</v>
      </c>
      <c r="H243" s="40" t="s">
        <v>538</v>
      </c>
      <c r="Y243" s="91">
        <v>1</v>
      </c>
      <c r="Z243" s="39" t="s">
        <v>550</v>
      </c>
      <c r="AA243" s="39" t="s">
        <v>264</v>
      </c>
      <c r="AB243" s="39">
        <v>1.1000000000000001</v>
      </c>
      <c r="AC243" s="80" t="str">
        <f t="shared" si="23"/>
        <v>SDM 1.1</v>
      </c>
      <c r="AD243" s="66" t="str">
        <f t="shared" si="24"/>
        <v>NO</v>
      </c>
      <c r="AE243" s="40">
        <f t="shared" si="25"/>
        <v>0</v>
      </c>
      <c r="AF243" s="40">
        <f t="shared" si="26"/>
        <v>0</v>
      </c>
      <c r="AG243" s="117">
        <f t="shared" si="27"/>
        <v>0</v>
      </c>
      <c r="AN243"/>
    </row>
    <row r="244" spans="1:40" ht="15.75" x14ac:dyDescent="0.25">
      <c r="A244" s="52">
        <v>2</v>
      </c>
      <c r="B244" s="40" t="s">
        <v>13</v>
      </c>
      <c r="C244" s="40">
        <v>2.1</v>
      </c>
      <c r="D244" s="80" t="str">
        <f>CONCATENATE(B244," ",C244)</f>
        <v>CAR 2.1</v>
      </c>
      <c r="E244" s="51"/>
      <c r="F244" s="40"/>
      <c r="G244" s="40"/>
      <c r="H244" s="40"/>
      <c r="Y244" s="91">
        <v>2</v>
      </c>
      <c r="Z244" s="39" t="s">
        <v>550</v>
      </c>
      <c r="AA244" s="39" t="s">
        <v>264</v>
      </c>
      <c r="AB244" s="39">
        <v>2.1</v>
      </c>
      <c r="AC244" s="80" t="str">
        <f t="shared" si="23"/>
        <v>SDM 2.1</v>
      </c>
      <c r="AD244" s="66" t="str">
        <f t="shared" si="24"/>
        <v>YES</v>
      </c>
      <c r="AE244" s="40">
        <f t="shared" si="25"/>
        <v>0</v>
      </c>
      <c r="AF244" s="40">
        <f t="shared" si="26"/>
        <v>1</v>
      </c>
      <c r="AG244" s="117">
        <f t="shared" si="27"/>
        <v>1</v>
      </c>
      <c r="AN244"/>
    </row>
    <row r="245" spans="1:40" ht="15.75" x14ac:dyDescent="0.25">
      <c r="A245" s="52">
        <v>3</v>
      </c>
      <c r="B245" s="40" t="s">
        <v>13</v>
      </c>
      <c r="C245" s="40">
        <v>3.2</v>
      </c>
      <c r="D245" s="80" t="str">
        <f>CONCATENATE(B245," ",C245)</f>
        <v>CAR 3.2</v>
      </c>
      <c r="E245" s="51"/>
      <c r="F245" s="40"/>
      <c r="G245" s="40"/>
      <c r="H245" s="40"/>
      <c r="Y245" s="91">
        <v>2</v>
      </c>
      <c r="Z245" s="39" t="s">
        <v>550</v>
      </c>
      <c r="AA245" s="39" t="s">
        <v>264</v>
      </c>
      <c r="AB245" s="39">
        <v>2.2000000000000002</v>
      </c>
      <c r="AC245" s="80" t="str">
        <f t="shared" si="23"/>
        <v>SDM 2.2</v>
      </c>
      <c r="AD245" s="66" t="str">
        <f t="shared" si="24"/>
        <v>NO</v>
      </c>
      <c r="AE245" s="40">
        <f t="shared" si="25"/>
        <v>0</v>
      </c>
      <c r="AF245" s="40">
        <f t="shared" si="26"/>
        <v>0</v>
      </c>
      <c r="AG245" s="117">
        <f t="shared" si="27"/>
        <v>0</v>
      </c>
      <c r="AN245"/>
    </row>
    <row r="246" spans="1:40" ht="15.75" x14ac:dyDescent="0.25">
      <c r="A246" s="52">
        <v>3</v>
      </c>
      <c r="B246" s="40" t="s">
        <v>13</v>
      </c>
      <c r="C246" s="40">
        <v>3.3</v>
      </c>
      <c r="D246" s="80" t="str">
        <f>CONCATENATE(B246," ",C246)</f>
        <v>CAR 3.3</v>
      </c>
      <c r="E246" s="51"/>
      <c r="F246" s="40"/>
      <c r="G246" s="40"/>
      <c r="H246" s="40"/>
      <c r="Y246" s="91">
        <v>2</v>
      </c>
      <c r="Z246" s="39" t="s">
        <v>550</v>
      </c>
      <c r="AA246" s="39" t="s">
        <v>264</v>
      </c>
      <c r="AB246" s="39">
        <v>2.2999999999999998</v>
      </c>
      <c r="AC246" s="80" t="str">
        <f t="shared" si="23"/>
        <v>SDM 2.3</v>
      </c>
      <c r="AD246" s="66" t="str">
        <f t="shared" si="24"/>
        <v>NO</v>
      </c>
      <c r="AE246" s="40">
        <f t="shared" si="25"/>
        <v>0</v>
      </c>
      <c r="AF246" s="40">
        <f t="shared" si="26"/>
        <v>0</v>
      </c>
      <c r="AG246" s="117">
        <f t="shared" si="27"/>
        <v>0</v>
      </c>
      <c r="AN246"/>
    </row>
    <row r="247" spans="1:40" ht="15.75" x14ac:dyDescent="0.25">
      <c r="A247" s="52">
        <v>3</v>
      </c>
      <c r="B247" s="40" t="s">
        <v>13</v>
      </c>
      <c r="C247" s="40">
        <v>3.5</v>
      </c>
      <c r="D247" s="80" t="str">
        <f>CONCATENATE(B247," ",C247)</f>
        <v>CAR 3.5</v>
      </c>
      <c r="E247" s="51"/>
      <c r="F247" s="40"/>
      <c r="G247" s="40"/>
      <c r="H247" s="40"/>
      <c r="Y247" s="91">
        <v>2</v>
      </c>
      <c r="Z247" s="39" t="s">
        <v>550</v>
      </c>
      <c r="AA247" s="39" t="s">
        <v>264</v>
      </c>
      <c r="AB247" s="39">
        <v>2.4</v>
      </c>
      <c r="AC247" s="80" t="str">
        <f t="shared" si="23"/>
        <v>SDM 2.4</v>
      </c>
      <c r="AD247" s="66" t="str">
        <f t="shared" si="24"/>
        <v>NO</v>
      </c>
      <c r="AE247" s="40">
        <f t="shared" si="25"/>
        <v>0</v>
      </c>
      <c r="AF247" s="40">
        <f t="shared" si="26"/>
        <v>0</v>
      </c>
      <c r="AG247" s="117">
        <f t="shared" si="27"/>
        <v>0</v>
      </c>
      <c r="AN247"/>
    </row>
    <row r="248" spans="1:40" ht="15.75" x14ac:dyDescent="0.25">
      <c r="A248" s="52">
        <v>4</v>
      </c>
      <c r="B248" s="40" t="s">
        <v>13</v>
      </c>
      <c r="C248" s="40">
        <v>4.2</v>
      </c>
      <c r="D248" s="80" t="str">
        <f>CONCATENATE(B248," ",C248)</f>
        <v>CAR 4.2</v>
      </c>
      <c r="E248" s="51"/>
      <c r="F248" s="40"/>
      <c r="G248" s="40"/>
      <c r="H248" s="40"/>
      <c r="Y248" s="91">
        <v>2</v>
      </c>
      <c r="Z248" s="39" t="s">
        <v>550</v>
      </c>
      <c r="AA248" s="39" t="s">
        <v>264</v>
      </c>
      <c r="AB248" s="39">
        <v>2.5</v>
      </c>
      <c r="AC248" s="80" t="str">
        <f t="shared" si="23"/>
        <v>SDM 2.5</v>
      </c>
      <c r="AD248" s="66" t="str">
        <f t="shared" si="24"/>
        <v>NO</v>
      </c>
      <c r="AE248" s="40">
        <f t="shared" si="25"/>
        <v>0</v>
      </c>
      <c r="AF248" s="40">
        <f t="shared" si="26"/>
        <v>0</v>
      </c>
      <c r="AG248" s="117">
        <f t="shared" si="27"/>
        <v>0</v>
      </c>
      <c r="AN248"/>
    </row>
    <row r="249" spans="1:40" ht="15.75" x14ac:dyDescent="0.25">
      <c r="A249" s="52">
        <v>5</v>
      </c>
      <c r="B249" s="40" t="s">
        <v>13</v>
      </c>
      <c r="C249" s="40">
        <v>5.0999999999999996</v>
      </c>
      <c r="D249" s="80" t="str">
        <f>CONCATENATE(B249," ",C249)</f>
        <v>CAR 5.1</v>
      </c>
      <c r="E249" s="51"/>
      <c r="F249" s="40"/>
      <c r="G249" s="40"/>
      <c r="H249" s="40"/>
      <c r="Y249" s="91">
        <v>2</v>
      </c>
      <c r="Z249" s="39" t="s">
        <v>550</v>
      </c>
      <c r="AA249" s="39" t="s">
        <v>264</v>
      </c>
      <c r="AB249" s="39">
        <v>2.6</v>
      </c>
      <c r="AC249" s="80" t="str">
        <f t="shared" si="23"/>
        <v>SDM 2.6</v>
      </c>
      <c r="AD249" s="66" t="str">
        <f t="shared" si="24"/>
        <v>NO</v>
      </c>
      <c r="AE249" s="40">
        <f t="shared" si="25"/>
        <v>0</v>
      </c>
      <c r="AF249" s="40">
        <f t="shared" si="26"/>
        <v>0</v>
      </c>
      <c r="AG249" s="117">
        <f t="shared" si="27"/>
        <v>0</v>
      </c>
      <c r="AN249"/>
    </row>
    <row r="250" spans="1:40" ht="15.75" x14ac:dyDescent="0.25">
      <c r="A250" s="40">
        <v>1</v>
      </c>
      <c r="B250" s="40" t="s">
        <v>25</v>
      </c>
      <c r="C250" s="40">
        <v>1.1000000000000001</v>
      </c>
      <c r="D250" s="80" t="str">
        <f>CONCATENATE(B250," ",C250)</f>
        <v>CM 1.1</v>
      </c>
      <c r="E250" s="51"/>
      <c r="F250" s="40"/>
      <c r="G250" s="40"/>
      <c r="H250" s="40"/>
      <c r="Y250" s="91">
        <v>3</v>
      </c>
      <c r="Z250" s="39" t="s">
        <v>550</v>
      </c>
      <c r="AA250" s="39" t="s">
        <v>264</v>
      </c>
      <c r="AB250" s="39">
        <v>3.1</v>
      </c>
      <c r="AC250" s="80" t="str">
        <f t="shared" si="23"/>
        <v>SDM 3.1</v>
      </c>
      <c r="AD250" s="66" t="str">
        <f t="shared" si="24"/>
        <v>NO</v>
      </c>
      <c r="AE250" s="40">
        <f t="shared" si="25"/>
        <v>0</v>
      </c>
      <c r="AF250" s="40">
        <f t="shared" si="26"/>
        <v>0</v>
      </c>
      <c r="AG250" s="117">
        <f t="shared" si="27"/>
        <v>0</v>
      </c>
      <c r="AN250"/>
    </row>
    <row r="251" spans="1:40" ht="15.75" x14ac:dyDescent="0.25">
      <c r="A251" s="40">
        <v>2</v>
      </c>
      <c r="B251" s="40" t="s">
        <v>25</v>
      </c>
      <c r="C251" s="40">
        <v>2.1</v>
      </c>
      <c r="D251" s="80" t="str">
        <f>CONCATENATE(B251," ",C251)</f>
        <v>CM 2.1</v>
      </c>
      <c r="E251" s="51"/>
      <c r="F251" s="40"/>
      <c r="G251" s="40"/>
      <c r="H251" s="40"/>
      <c r="Y251" s="91">
        <v>1</v>
      </c>
      <c r="Z251" s="39" t="s">
        <v>550</v>
      </c>
      <c r="AA251" s="39" t="s">
        <v>273</v>
      </c>
      <c r="AB251" s="39">
        <v>1.1000000000000001</v>
      </c>
      <c r="AC251" s="80" t="str">
        <f t="shared" si="23"/>
        <v>STSM 1.1</v>
      </c>
      <c r="AD251" s="66" t="str">
        <f t="shared" si="24"/>
        <v>NO</v>
      </c>
      <c r="AE251" s="40">
        <f t="shared" si="25"/>
        <v>0</v>
      </c>
      <c r="AF251" s="40">
        <f t="shared" si="26"/>
        <v>0</v>
      </c>
      <c r="AG251" s="117">
        <f t="shared" si="27"/>
        <v>0</v>
      </c>
      <c r="AN251"/>
    </row>
    <row r="252" spans="1:40" ht="15.75" x14ac:dyDescent="0.25">
      <c r="A252" s="40">
        <v>2</v>
      </c>
      <c r="B252" s="40" t="s">
        <v>25</v>
      </c>
      <c r="C252" s="40">
        <v>2.1</v>
      </c>
      <c r="D252" s="80" t="str">
        <f>CONCATENATE(B252," ",C252)</f>
        <v>CM 2.1</v>
      </c>
      <c r="E252" s="51"/>
      <c r="F252" s="40"/>
      <c r="G252" s="40"/>
      <c r="H252" s="40"/>
      <c r="Y252" s="91">
        <v>2</v>
      </c>
      <c r="Z252" s="39" t="s">
        <v>550</v>
      </c>
      <c r="AA252" s="39" t="s">
        <v>273</v>
      </c>
      <c r="AB252" s="39">
        <v>2.1</v>
      </c>
      <c r="AC252" s="80" t="str">
        <f t="shared" si="23"/>
        <v>STSM 2.1</v>
      </c>
      <c r="AD252" s="66" t="str">
        <f t="shared" si="24"/>
        <v>NO</v>
      </c>
      <c r="AE252" s="40">
        <f t="shared" si="25"/>
        <v>0</v>
      </c>
      <c r="AF252" s="40">
        <f t="shared" si="26"/>
        <v>0</v>
      </c>
      <c r="AG252" s="117">
        <f t="shared" si="27"/>
        <v>0</v>
      </c>
      <c r="AN252"/>
    </row>
    <row r="253" spans="1:40" ht="15.75" x14ac:dyDescent="0.25">
      <c r="A253" s="39">
        <v>2</v>
      </c>
      <c r="B253" s="39" t="s">
        <v>25</v>
      </c>
      <c r="C253" s="39">
        <v>2.2999999999999998</v>
      </c>
      <c r="D253" s="80" t="str">
        <f>CONCATENATE(B253," ",C253)</f>
        <v>CM 2.3</v>
      </c>
      <c r="E253" s="51"/>
      <c r="F253" s="40"/>
      <c r="G253" s="40"/>
      <c r="H253" s="40"/>
      <c r="Y253" s="91">
        <v>2</v>
      </c>
      <c r="Z253" s="39" t="s">
        <v>550</v>
      </c>
      <c r="AA253" s="39" t="s">
        <v>273</v>
      </c>
      <c r="AB253" s="39">
        <v>2.2000000000000002</v>
      </c>
      <c r="AC253" s="80" t="str">
        <f t="shared" si="23"/>
        <v>STSM 2.2</v>
      </c>
      <c r="AD253" s="66" t="str">
        <f t="shared" si="24"/>
        <v>NO</v>
      </c>
      <c r="AE253" s="40">
        <f t="shared" si="25"/>
        <v>0</v>
      </c>
      <c r="AF253" s="40">
        <f t="shared" si="26"/>
        <v>0</v>
      </c>
      <c r="AG253" s="117">
        <f t="shared" si="27"/>
        <v>0</v>
      </c>
      <c r="AN253"/>
    </row>
    <row r="254" spans="1:40" ht="15.75" x14ac:dyDescent="0.25">
      <c r="A254" s="40">
        <v>2</v>
      </c>
      <c r="B254" s="40" t="s">
        <v>25</v>
      </c>
      <c r="C254" s="40">
        <v>2.2999999999999998</v>
      </c>
      <c r="D254" s="80" t="str">
        <f>CONCATENATE(B254," ",C254)</f>
        <v>CM 2.3</v>
      </c>
      <c r="E254" s="51"/>
      <c r="F254" s="40"/>
      <c r="G254" s="40"/>
      <c r="H254" s="40"/>
      <c r="Y254" s="91">
        <v>2</v>
      </c>
      <c r="Z254" s="39" t="s">
        <v>550</v>
      </c>
      <c r="AA254" s="39" t="s">
        <v>273</v>
      </c>
      <c r="AB254" s="39">
        <v>2.2999999999999998</v>
      </c>
      <c r="AC254" s="80" t="str">
        <f t="shared" si="23"/>
        <v>STSM 2.3</v>
      </c>
      <c r="AD254" s="66" t="str">
        <f t="shared" si="24"/>
        <v>YES</v>
      </c>
      <c r="AE254" s="40">
        <f t="shared" si="25"/>
        <v>0</v>
      </c>
      <c r="AF254" s="40">
        <f t="shared" si="26"/>
        <v>1</v>
      </c>
      <c r="AG254" s="117">
        <f t="shared" si="27"/>
        <v>1</v>
      </c>
      <c r="AN254"/>
    </row>
    <row r="255" spans="1:40" ht="15.75" x14ac:dyDescent="0.25">
      <c r="A255" s="40">
        <v>2</v>
      </c>
      <c r="B255" s="40" t="s">
        <v>25</v>
      </c>
      <c r="C255" s="40">
        <v>2.2999999999999998</v>
      </c>
      <c r="D255" s="80" t="str">
        <f>CONCATENATE(B255," ",C255)</f>
        <v>CM 2.3</v>
      </c>
      <c r="E255" s="51"/>
      <c r="F255" s="40"/>
      <c r="G255" s="40"/>
      <c r="H255" s="40"/>
      <c r="Y255" s="91">
        <v>3</v>
      </c>
      <c r="Z255" s="39" t="s">
        <v>550</v>
      </c>
      <c r="AA255" s="39" t="s">
        <v>273</v>
      </c>
      <c r="AB255" s="39">
        <v>3.1</v>
      </c>
      <c r="AC255" s="80" t="str">
        <f t="shared" si="23"/>
        <v>STSM 3.1</v>
      </c>
      <c r="AD255" s="66" t="str">
        <f t="shared" si="24"/>
        <v>NO</v>
      </c>
      <c r="AE255" s="40">
        <f t="shared" si="25"/>
        <v>0</v>
      </c>
      <c r="AF255" s="40">
        <f t="shared" si="26"/>
        <v>0</v>
      </c>
      <c r="AG255" s="117">
        <f t="shared" si="27"/>
        <v>0</v>
      </c>
      <c r="AN255"/>
    </row>
    <row r="256" spans="1:40" ht="15.75" x14ac:dyDescent="0.25">
      <c r="A256" s="40">
        <v>2</v>
      </c>
      <c r="B256" s="40" t="s">
        <v>25</v>
      </c>
      <c r="C256" s="40">
        <v>2.4</v>
      </c>
      <c r="D256" s="80" t="str">
        <f>CONCATENATE(B256," ",C256)</f>
        <v>CM 2.4</v>
      </c>
      <c r="E256" s="51"/>
      <c r="F256" s="40"/>
      <c r="G256" s="40"/>
      <c r="H256" s="40"/>
      <c r="Y256" s="91">
        <v>1</v>
      </c>
      <c r="Z256" s="39" t="s">
        <v>555</v>
      </c>
      <c r="AA256" s="39" t="s">
        <v>292</v>
      </c>
      <c r="AB256" s="39">
        <v>1.1000000000000001</v>
      </c>
      <c r="AC256" s="80" t="str">
        <f t="shared" si="23"/>
        <v>TS 1.1</v>
      </c>
      <c r="AD256" s="66" t="str">
        <f t="shared" si="24"/>
        <v>YES</v>
      </c>
      <c r="AE256" s="40">
        <f t="shared" si="25"/>
        <v>0</v>
      </c>
      <c r="AF256" s="40">
        <f t="shared" si="26"/>
        <v>1</v>
      </c>
      <c r="AG256" s="117">
        <f t="shared" si="27"/>
        <v>1</v>
      </c>
      <c r="AN256"/>
    </row>
    <row r="257" spans="1:40" ht="15.75" x14ac:dyDescent="0.25">
      <c r="A257" s="40">
        <v>2</v>
      </c>
      <c r="B257" s="40" t="s">
        <v>25</v>
      </c>
      <c r="C257" s="40">
        <v>2.6</v>
      </c>
      <c r="D257" s="80" t="str">
        <f>CONCATENATE(B257," ",C257)</f>
        <v>CM 2.6</v>
      </c>
      <c r="E257" s="51"/>
      <c r="F257" s="40"/>
      <c r="G257" s="40"/>
      <c r="H257" s="40"/>
      <c r="Y257" s="91">
        <v>2</v>
      </c>
      <c r="Z257" s="39" t="s">
        <v>555</v>
      </c>
      <c r="AA257" s="39" t="s">
        <v>292</v>
      </c>
      <c r="AB257" s="39">
        <v>2.1</v>
      </c>
      <c r="AC257" s="80" t="str">
        <f t="shared" si="23"/>
        <v>TS 2.1</v>
      </c>
      <c r="AD257" s="66" t="str">
        <f t="shared" si="24"/>
        <v>YES</v>
      </c>
      <c r="AE257" s="40">
        <f t="shared" si="25"/>
        <v>0</v>
      </c>
      <c r="AF257" s="40">
        <f t="shared" si="26"/>
        <v>1</v>
      </c>
      <c r="AG257" s="117">
        <f t="shared" si="27"/>
        <v>1</v>
      </c>
      <c r="AN257"/>
    </row>
    <row r="258" spans="1:40" ht="15.75" x14ac:dyDescent="0.25">
      <c r="A258" s="40">
        <v>1</v>
      </c>
      <c r="B258" s="40" t="s">
        <v>33</v>
      </c>
      <c r="C258" s="40">
        <v>1.1000000000000001</v>
      </c>
      <c r="D258" s="80" t="str">
        <f>CONCATENATE(B258," ",C258)</f>
        <v>CONT 1.1</v>
      </c>
      <c r="E258" s="51"/>
      <c r="F258" s="40"/>
      <c r="G258" s="40"/>
      <c r="H258" s="40"/>
      <c r="Y258" s="91">
        <v>2</v>
      </c>
      <c r="Z258" s="39" t="s">
        <v>555</v>
      </c>
      <c r="AA258" s="39" t="s">
        <v>292</v>
      </c>
      <c r="AB258" s="39">
        <v>2.2000000000000002</v>
      </c>
      <c r="AC258" s="80" t="str">
        <f t="shared" si="23"/>
        <v>TS 2.2</v>
      </c>
      <c r="AD258" s="66" t="str">
        <f t="shared" si="24"/>
        <v>YES</v>
      </c>
      <c r="AE258" s="40">
        <f t="shared" si="25"/>
        <v>0</v>
      </c>
      <c r="AF258" s="40">
        <f t="shared" si="26"/>
        <v>2</v>
      </c>
      <c r="AG258" s="117">
        <f t="shared" si="27"/>
        <v>2</v>
      </c>
      <c r="AN258"/>
    </row>
    <row r="259" spans="1:40" ht="15.75" x14ac:dyDescent="0.25">
      <c r="A259" s="40">
        <v>2</v>
      </c>
      <c r="B259" s="40" t="s">
        <v>33</v>
      </c>
      <c r="C259" s="40">
        <v>2.1</v>
      </c>
      <c r="D259" s="80" t="str">
        <f>CONCATENATE(B259," ",C259)</f>
        <v>CONT 2.1</v>
      </c>
      <c r="E259" s="51"/>
      <c r="F259" s="40"/>
      <c r="G259" s="40"/>
      <c r="H259" s="40"/>
      <c r="Y259" s="91">
        <v>2</v>
      </c>
      <c r="Z259" s="39" t="s">
        <v>555</v>
      </c>
      <c r="AA259" s="39" t="s">
        <v>292</v>
      </c>
      <c r="AB259" s="39">
        <v>2.2999999999999998</v>
      </c>
      <c r="AC259" s="80" t="str">
        <f t="shared" si="23"/>
        <v>TS 2.3</v>
      </c>
      <c r="AD259" s="66" t="str">
        <f t="shared" si="24"/>
        <v>YES</v>
      </c>
      <c r="AE259" s="40">
        <f t="shared" si="25"/>
        <v>0</v>
      </c>
      <c r="AF259" s="40">
        <f t="shared" si="26"/>
        <v>1</v>
      </c>
      <c r="AG259" s="117">
        <f t="shared" si="27"/>
        <v>1</v>
      </c>
      <c r="AN259"/>
    </row>
    <row r="260" spans="1:40" ht="15.75" x14ac:dyDescent="0.25">
      <c r="A260" s="40">
        <v>2</v>
      </c>
      <c r="B260" s="40" t="s">
        <v>33</v>
      </c>
      <c r="C260" s="40">
        <v>2.2000000000000002</v>
      </c>
      <c r="D260" s="80" t="str">
        <f>CONCATENATE(B260," ",C260)</f>
        <v>CONT 2.2</v>
      </c>
      <c r="E260" s="51"/>
      <c r="F260" s="40"/>
      <c r="G260" s="40"/>
      <c r="H260" s="40"/>
      <c r="Y260" s="91">
        <v>3</v>
      </c>
      <c r="Z260" s="39" t="s">
        <v>555</v>
      </c>
      <c r="AA260" s="39" t="s">
        <v>292</v>
      </c>
      <c r="AB260" s="39">
        <v>3.1</v>
      </c>
      <c r="AC260" s="80" t="str">
        <f t="shared" ref="AC260:AC323" si="28">CONCATENATE(AA260," ",AB260)</f>
        <v>TS 3.1</v>
      </c>
      <c r="AD260" s="66" t="str">
        <f t="shared" ref="AD260:AD279" si="29">IF(AG260&gt;0, "YES", "NO")</f>
        <v>YES</v>
      </c>
      <c r="AE260" s="40">
        <f t="shared" ref="AE260:AE279" si="30">COUNTIFS($D$3:$D$441,$AC260,$E$3:$E$441,$J$3)</f>
        <v>0</v>
      </c>
      <c r="AF260" s="40">
        <f t="shared" ref="AF260:AF279" si="31">COUNTIFS($D$3:$D$441,$AC260,$E$3:$E$441,$J$4)</f>
        <v>1</v>
      </c>
      <c r="AG260" s="117">
        <f t="shared" ref="AG260:AG323" si="32">AE260+AF260</f>
        <v>1</v>
      </c>
      <c r="AN260"/>
    </row>
    <row r="261" spans="1:40" ht="15.75" x14ac:dyDescent="0.25">
      <c r="A261" s="40">
        <v>3</v>
      </c>
      <c r="B261" s="40" t="s">
        <v>33</v>
      </c>
      <c r="C261" s="40">
        <v>3.1</v>
      </c>
      <c r="D261" s="80" t="str">
        <f>CONCATENATE(B261," ",C261)</f>
        <v>CONT 3.1</v>
      </c>
      <c r="E261" s="51"/>
      <c r="F261" s="40"/>
      <c r="G261" s="40"/>
      <c r="H261" s="40"/>
      <c r="Y261" s="91">
        <v>3</v>
      </c>
      <c r="Z261" s="39" t="s">
        <v>555</v>
      </c>
      <c r="AA261" s="39" t="s">
        <v>292</v>
      </c>
      <c r="AB261" s="39">
        <v>3.2</v>
      </c>
      <c r="AC261" s="80" t="str">
        <f t="shared" si="28"/>
        <v>TS 3.2</v>
      </c>
      <c r="AD261" s="66" t="str">
        <f t="shared" si="29"/>
        <v>YES</v>
      </c>
      <c r="AE261" s="40">
        <f t="shared" si="30"/>
        <v>0</v>
      </c>
      <c r="AF261" s="40">
        <f t="shared" si="31"/>
        <v>1</v>
      </c>
      <c r="AG261" s="117">
        <f t="shared" si="32"/>
        <v>1</v>
      </c>
      <c r="AN261"/>
    </row>
    <row r="262" spans="1:40" ht="15.75" x14ac:dyDescent="0.25">
      <c r="A262" s="40">
        <v>3</v>
      </c>
      <c r="B262" s="40" t="s">
        <v>33</v>
      </c>
      <c r="C262" s="40">
        <v>3.2</v>
      </c>
      <c r="D262" s="80" t="str">
        <f>CONCATENATE(B262," ",C262)</f>
        <v>CONT 3.2</v>
      </c>
      <c r="E262" s="51"/>
      <c r="F262" s="40"/>
      <c r="G262" s="40"/>
      <c r="H262" s="40"/>
      <c r="Y262" s="91">
        <v>3</v>
      </c>
      <c r="Z262" s="39" t="s">
        <v>555</v>
      </c>
      <c r="AA262" s="39" t="s">
        <v>292</v>
      </c>
      <c r="AB262" s="39">
        <v>3.3</v>
      </c>
      <c r="AC262" s="80" t="str">
        <f t="shared" si="28"/>
        <v>TS 3.3</v>
      </c>
      <c r="AD262" s="66" t="str">
        <f t="shared" si="29"/>
        <v>YES</v>
      </c>
      <c r="AE262" s="40">
        <f t="shared" si="30"/>
        <v>2</v>
      </c>
      <c r="AF262" s="40">
        <f t="shared" si="31"/>
        <v>1</v>
      </c>
      <c r="AG262" s="117">
        <f t="shared" si="32"/>
        <v>3</v>
      </c>
      <c r="AN262"/>
    </row>
    <row r="263" spans="1:40" ht="15.75" x14ac:dyDescent="0.25">
      <c r="A263" s="40">
        <v>3</v>
      </c>
      <c r="B263" s="40" t="s">
        <v>33</v>
      </c>
      <c r="C263" s="40">
        <v>3.3</v>
      </c>
      <c r="D263" s="80" t="str">
        <f>CONCATENATE(B263," ",C263)</f>
        <v>CONT 3.3</v>
      </c>
      <c r="E263" s="51"/>
      <c r="F263" s="40"/>
      <c r="G263" s="40"/>
      <c r="H263" s="40"/>
      <c r="Y263" s="91">
        <v>3</v>
      </c>
      <c r="Z263" s="39" t="s">
        <v>555</v>
      </c>
      <c r="AA263" s="39" t="s">
        <v>292</v>
      </c>
      <c r="AB263" s="39">
        <v>3.4</v>
      </c>
      <c r="AC263" s="80" t="str">
        <f t="shared" si="28"/>
        <v>TS 3.4</v>
      </c>
      <c r="AD263" s="66" t="str">
        <f t="shared" si="29"/>
        <v>YES</v>
      </c>
      <c r="AE263" s="40">
        <f t="shared" si="30"/>
        <v>1</v>
      </c>
      <c r="AF263" s="40">
        <f t="shared" si="31"/>
        <v>1</v>
      </c>
      <c r="AG263" s="117">
        <f t="shared" si="32"/>
        <v>2</v>
      </c>
      <c r="AN263"/>
    </row>
    <row r="264" spans="1:40" ht="15.75" x14ac:dyDescent="0.25">
      <c r="A264" s="40">
        <v>1</v>
      </c>
      <c r="B264" s="40" t="s">
        <v>55</v>
      </c>
      <c r="C264" s="40">
        <v>1.1000000000000001</v>
      </c>
      <c r="D264" s="80" t="str">
        <f>CONCATENATE(B264," ",C264)</f>
        <v>DAR 1.1</v>
      </c>
      <c r="E264" s="51"/>
      <c r="F264" s="40"/>
      <c r="G264" s="40"/>
      <c r="H264" s="40"/>
      <c r="Y264" s="91">
        <v>3</v>
      </c>
      <c r="Z264" s="39" t="s">
        <v>555</v>
      </c>
      <c r="AA264" s="39" t="s">
        <v>292</v>
      </c>
      <c r="AB264" s="39">
        <v>3.5</v>
      </c>
      <c r="AC264" s="80" t="str">
        <f t="shared" si="28"/>
        <v>TS 3.5</v>
      </c>
      <c r="AD264" s="66" t="str">
        <f t="shared" si="29"/>
        <v>YES</v>
      </c>
      <c r="AE264" s="40">
        <f t="shared" si="30"/>
        <v>0</v>
      </c>
      <c r="AF264" s="40">
        <f t="shared" si="31"/>
        <v>1</v>
      </c>
      <c r="AG264" s="117">
        <f t="shared" si="32"/>
        <v>1</v>
      </c>
      <c r="AN264"/>
    </row>
    <row r="265" spans="1:40" ht="15.75" x14ac:dyDescent="0.25">
      <c r="A265" s="40">
        <v>2</v>
      </c>
      <c r="B265" s="40" t="s">
        <v>55</v>
      </c>
      <c r="C265" s="40">
        <v>2.1</v>
      </c>
      <c r="D265" s="80" t="str">
        <f>CONCATENATE(B265," ",C265)</f>
        <v>DAR 2.1</v>
      </c>
      <c r="E265" s="51"/>
      <c r="F265" s="40"/>
      <c r="G265" s="40"/>
      <c r="H265" s="40"/>
      <c r="Y265" s="91">
        <v>3</v>
      </c>
      <c r="Z265" s="39" t="s">
        <v>555</v>
      </c>
      <c r="AA265" s="39" t="s">
        <v>292</v>
      </c>
      <c r="AB265" s="39">
        <v>3.6</v>
      </c>
      <c r="AC265" s="80" t="str">
        <f t="shared" si="28"/>
        <v>TS 3.6</v>
      </c>
      <c r="AD265" s="66" t="str">
        <f t="shared" si="29"/>
        <v>YES</v>
      </c>
      <c r="AE265" s="40">
        <f t="shared" si="30"/>
        <v>0</v>
      </c>
      <c r="AF265" s="40">
        <f t="shared" si="31"/>
        <v>1</v>
      </c>
      <c r="AG265" s="117">
        <f t="shared" si="32"/>
        <v>1</v>
      </c>
      <c r="AN265"/>
    </row>
    <row r="266" spans="1:40" ht="15.75" x14ac:dyDescent="0.25">
      <c r="A266" s="40">
        <v>2</v>
      </c>
      <c r="B266" s="40" t="s">
        <v>55</v>
      </c>
      <c r="C266" s="40">
        <v>2.2000000000000002</v>
      </c>
      <c r="D266" s="80" t="str">
        <f>CONCATENATE(B266," ",C266)</f>
        <v>DAR 2.2</v>
      </c>
      <c r="E266" s="51"/>
      <c r="F266" s="40"/>
      <c r="G266" s="40"/>
      <c r="H266" s="40"/>
      <c r="Y266" s="91">
        <v>1</v>
      </c>
      <c r="Z266" s="39" t="s">
        <v>549</v>
      </c>
      <c r="AA266" s="39" t="s">
        <v>305</v>
      </c>
      <c r="AB266" s="39">
        <v>1.1000000000000001</v>
      </c>
      <c r="AC266" s="80" t="str">
        <f t="shared" si="28"/>
        <v>VV 1.1</v>
      </c>
      <c r="AD266" s="66" t="str">
        <f t="shared" si="29"/>
        <v>YES</v>
      </c>
      <c r="AE266" s="40">
        <f t="shared" si="30"/>
        <v>0</v>
      </c>
      <c r="AF266" s="40">
        <f t="shared" si="31"/>
        <v>4</v>
      </c>
      <c r="AG266" s="117">
        <f t="shared" si="32"/>
        <v>4</v>
      </c>
      <c r="AN266"/>
    </row>
    <row r="267" spans="1:40" ht="15.75" x14ac:dyDescent="0.25">
      <c r="A267" s="40">
        <v>2</v>
      </c>
      <c r="B267" s="40" t="s">
        <v>55</v>
      </c>
      <c r="C267" s="40">
        <v>2.2999999999999998</v>
      </c>
      <c r="D267" s="80" t="str">
        <f>CONCATENATE(B267," ",C267)</f>
        <v>DAR 2.3</v>
      </c>
      <c r="E267" s="51"/>
      <c r="F267" s="40"/>
      <c r="G267" s="40"/>
      <c r="H267" s="40"/>
      <c r="Y267" s="91">
        <v>1</v>
      </c>
      <c r="Z267" s="39" t="s">
        <v>549</v>
      </c>
      <c r="AA267" s="39" t="s">
        <v>305</v>
      </c>
      <c r="AB267" s="39">
        <v>1.2</v>
      </c>
      <c r="AC267" s="80" t="str">
        <f t="shared" si="28"/>
        <v>VV 1.2</v>
      </c>
      <c r="AD267" s="66" t="str">
        <f t="shared" si="29"/>
        <v>YES</v>
      </c>
      <c r="AE267" s="40">
        <f t="shared" si="30"/>
        <v>0</v>
      </c>
      <c r="AF267" s="40">
        <f t="shared" si="31"/>
        <v>4</v>
      </c>
      <c r="AG267" s="117">
        <f t="shared" si="32"/>
        <v>4</v>
      </c>
      <c r="AN267"/>
    </row>
    <row r="268" spans="1:40" ht="15.75" x14ac:dyDescent="0.25">
      <c r="A268" s="40">
        <v>2</v>
      </c>
      <c r="B268" s="40" t="s">
        <v>55</v>
      </c>
      <c r="C268" s="40">
        <v>2.4</v>
      </c>
      <c r="D268" s="80" t="str">
        <f>CONCATENATE(B268," ",C268)</f>
        <v>DAR 2.4</v>
      </c>
      <c r="E268" s="51"/>
      <c r="F268" s="40"/>
      <c r="G268" s="40"/>
      <c r="H268" s="40"/>
      <c r="Y268" s="91">
        <v>2</v>
      </c>
      <c r="Z268" s="39" t="s">
        <v>549</v>
      </c>
      <c r="AA268" s="39" t="s">
        <v>305</v>
      </c>
      <c r="AB268" s="39">
        <v>2.1</v>
      </c>
      <c r="AC268" s="80" t="str">
        <f t="shared" si="28"/>
        <v>VV 2.1</v>
      </c>
      <c r="AD268" s="66" t="str">
        <f t="shared" si="29"/>
        <v>YES</v>
      </c>
      <c r="AE268" s="40">
        <f t="shared" si="30"/>
        <v>2</v>
      </c>
      <c r="AF268" s="40">
        <f t="shared" si="31"/>
        <v>3</v>
      </c>
      <c r="AG268" s="117">
        <f t="shared" si="32"/>
        <v>5</v>
      </c>
      <c r="AN268"/>
    </row>
    <row r="269" spans="1:40" ht="15.75" x14ac:dyDescent="0.25">
      <c r="A269" s="40">
        <v>2</v>
      </c>
      <c r="B269" s="40" t="s">
        <v>55</v>
      </c>
      <c r="C269" s="40">
        <v>2.5</v>
      </c>
      <c r="D269" s="80" t="str">
        <f>CONCATENATE(B269," ",C269)</f>
        <v>DAR 2.5</v>
      </c>
      <c r="E269" s="51"/>
      <c r="F269" s="40"/>
      <c r="G269" s="40"/>
      <c r="H269" s="40"/>
      <c r="Y269" s="91">
        <v>2</v>
      </c>
      <c r="Z269" s="39" t="s">
        <v>549</v>
      </c>
      <c r="AA269" s="39" t="s">
        <v>305</v>
      </c>
      <c r="AB269" s="39">
        <v>2.2000000000000002</v>
      </c>
      <c r="AC269" s="80" t="str">
        <f t="shared" si="28"/>
        <v>VV 2.2</v>
      </c>
      <c r="AD269" s="66" t="str">
        <f t="shared" si="29"/>
        <v>YES</v>
      </c>
      <c r="AE269" s="40">
        <f t="shared" si="30"/>
        <v>2</v>
      </c>
      <c r="AF269" s="40">
        <f t="shared" si="31"/>
        <v>2</v>
      </c>
      <c r="AG269" s="117">
        <f t="shared" si="32"/>
        <v>4</v>
      </c>
      <c r="AN269"/>
    </row>
    <row r="270" spans="1:40" ht="15.75" x14ac:dyDescent="0.25">
      <c r="A270" s="40">
        <v>2</v>
      </c>
      <c r="B270" s="40" t="s">
        <v>40</v>
      </c>
      <c r="C270" s="40">
        <v>2.1</v>
      </c>
      <c r="D270" s="80" t="str">
        <f>CONCATENATE(B270," ",C270)</f>
        <v>DM 2.1</v>
      </c>
      <c r="E270" s="51"/>
      <c r="F270" s="40"/>
      <c r="G270" s="40"/>
      <c r="H270" s="40"/>
      <c r="Y270" s="91">
        <v>2</v>
      </c>
      <c r="Z270" s="39" t="s">
        <v>549</v>
      </c>
      <c r="AA270" s="39" t="s">
        <v>305</v>
      </c>
      <c r="AB270" s="39">
        <v>2.2999999999999998</v>
      </c>
      <c r="AC270" s="80" t="str">
        <f t="shared" si="28"/>
        <v>VV 2.3</v>
      </c>
      <c r="AD270" s="66" t="str">
        <f t="shared" si="29"/>
        <v>YES</v>
      </c>
      <c r="AE270" s="40">
        <f t="shared" si="30"/>
        <v>2</v>
      </c>
      <c r="AF270" s="40">
        <f t="shared" si="31"/>
        <v>1</v>
      </c>
      <c r="AG270" s="117">
        <f t="shared" si="32"/>
        <v>3</v>
      </c>
      <c r="AN270"/>
    </row>
    <row r="271" spans="1:40" ht="15.75" x14ac:dyDescent="0.25">
      <c r="A271" s="40">
        <v>2</v>
      </c>
      <c r="B271" s="40" t="s">
        <v>40</v>
      </c>
      <c r="C271" s="40">
        <v>2.1</v>
      </c>
      <c r="D271" s="80" t="str">
        <f>CONCATENATE(B271," ",C271)</f>
        <v>DM 2.1</v>
      </c>
      <c r="E271" s="51"/>
      <c r="F271" s="40"/>
      <c r="G271" s="40"/>
      <c r="H271" s="40"/>
      <c r="Y271" s="91">
        <v>3</v>
      </c>
      <c r="Z271" s="39" t="s">
        <v>549</v>
      </c>
      <c r="AA271" s="39" t="s">
        <v>305</v>
      </c>
      <c r="AB271" s="39">
        <v>3.1</v>
      </c>
      <c r="AC271" s="80" t="str">
        <f t="shared" si="28"/>
        <v>VV 3.1</v>
      </c>
      <c r="AD271" s="66" t="str">
        <f t="shared" si="29"/>
        <v>YES</v>
      </c>
      <c r="AE271" s="40">
        <f t="shared" si="30"/>
        <v>3</v>
      </c>
      <c r="AF271" s="40">
        <f t="shared" si="31"/>
        <v>1</v>
      </c>
      <c r="AG271" s="117">
        <f t="shared" si="32"/>
        <v>4</v>
      </c>
      <c r="AN271"/>
    </row>
    <row r="272" spans="1:40" ht="15.75" x14ac:dyDescent="0.25">
      <c r="A272" s="40">
        <v>2</v>
      </c>
      <c r="B272" s="40" t="s">
        <v>40</v>
      </c>
      <c r="C272" s="40">
        <v>2.2000000000000002</v>
      </c>
      <c r="D272" s="80" t="str">
        <f>CONCATENATE(B272," ",C272)</f>
        <v>DM 2.2</v>
      </c>
      <c r="E272" s="51"/>
      <c r="F272" s="40"/>
      <c r="G272" s="40"/>
      <c r="H272" s="40"/>
      <c r="Y272" s="91">
        <v>3</v>
      </c>
      <c r="Z272" s="39" t="s">
        <v>549</v>
      </c>
      <c r="AA272" s="39" t="s">
        <v>305</v>
      </c>
      <c r="AB272" s="39">
        <v>3.2</v>
      </c>
      <c r="AC272" s="80" t="str">
        <f t="shared" si="28"/>
        <v>VV 3.2</v>
      </c>
      <c r="AD272" s="66" t="str">
        <f t="shared" si="29"/>
        <v>YES</v>
      </c>
      <c r="AE272" s="40">
        <f t="shared" si="30"/>
        <v>0</v>
      </c>
      <c r="AF272" s="40">
        <f t="shared" si="31"/>
        <v>2</v>
      </c>
      <c r="AG272" s="117">
        <f t="shared" si="32"/>
        <v>2</v>
      </c>
      <c r="AN272"/>
    </row>
    <row r="273" spans="1:40" ht="15.75" x14ac:dyDescent="0.25">
      <c r="A273" s="40">
        <v>2</v>
      </c>
      <c r="B273" s="40" t="s">
        <v>40</v>
      </c>
      <c r="C273" s="40">
        <v>2.2000000000000002</v>
      </c>
      <c r="D273" s="80" t="str">
        <f>CONCATENATE(B273," ",C273)</f>
        <v>DM 2.2</v>
      </c>
      <c r="E273" s="51"/>
      <c r="F273" s="40"/>
      <c r="G273" s="40"/>
      <c r="H273" s="40"/>
      <c r="Y273" s="91">
        <v>1</v>
      </c>
      <c r="Z273" s="39" t="s">
        <v>557</v>
      </c>
      <c r="AA273" s="39" t="s">
        <v>313</v>
      </c>
      <c r="AB273" s="39">
        <v>1.1000000000000001</v>
      </c>
      <c r="AC273" s="80" t="str">
        <f t="shared" si="28"/>
        <v>WE 1.1</v>
      </c>
      <c r="AD273" s="66" t="str">
        <f t="shared" si="29"/>
        <v>NO</v>
      </c>
      <c r="AE273" s="40">
        <f t="shared" si="30"/>
        <v>0</v>
      </c>
      <c r="AF273" s="40">
        <f t="shared" si="31"/>
        <v>0</v>
      </c>
      <c r="AG273" s="117">
        <f t="shared" si="32"/>
        <v>0</v>
      </c>
      <c r="AN273"/>
    </row>
    <row r="274" spans="1:40" ht="15.75" x14ac:dyDescent="0.25">
      <c r="A274" s="40">
        <v>3</v>
      </c>
      <c r="B274" s="40" t="s">
        <v>40</v>
      </c>
      <c r="C274" s="40">
        <v>3.2</v>
      </c>
      <c r="D274" s="80" t="str">
        <f>CONCATENATE(B274," ",C274)</f>
        <v>DM 3.2</v>
      </c>
      <c r="E274" s="51"/>
      <c r="F274" s="40"/>
      <c r="G274" s="40"/>
      <c r="H274" s="40"/>
      <c r="Y274" s="91">
        <v>2</v>
      </c>
      <c r="Z274" s="39" t="s">
        <v>557</v>
      </c>
      <c r="AA274" s="39" t="s">
        <v>313</v>
      </c>
      <c r="AB274" s="39">
        <v>2.1</v>
      </c>
      <c r="AC274" s="80" t="str">
        <f t="shared" si="28"/>
        <v>WE 2.1</v>
      </c>
      <c r="AD274" s="66" t="str">
        <f t="shared" si="29"/>
        <v>NO</v>
      </c>
      <c r="AE274" s="40">
        <f t="shared" si="30"/>
        <v>0</v>
      </c>
      <c r="AF274" s="40">
        <f t="shared" si="31"/>
        <v>0</v>
      </c>
      <c r="AG274" s="117">
        <f t="shared" si="32"/>
        <v>0</v>
      </c>
      <c r="AN274"/>
    </row>
    <row r="275" spans="1:40" ht="15.75" x14ac:dyDescent="0.25">
      <c r="A275" s="40">
        <v>1</v>
      </c>
      <c r="B275" s="40" t="s">
        <v>47</v>
      </c>
      <c r="C275" s="40">
        <v>1.1000000000000001</v>
      </c>
      <c r="D275" s="80" t="str">
        <f>CONCATENATE(B275," ",C275)</f>
        <v>DQ 1.1</v>
      </c>
      <c r="E275" s="51"/>
      <c r="F275" s="40"/>
      <c r="G275" s="40"/>
      <c r="H275" s="40"/>
      <c r="Y275" s="91">
        <v>2</v>
      </c>
      <c r="Z275" s="39" t="s">
        <v>557</v>
      </c>
      <c r="AA275" s="39" t="s">
        <v>313</v>
      </c>
      <c r="AB275" s="39">
        <v>2.2000000000000002</v>
      </c>
      <c r="AC275" s="80" t="str">
        <f t="shared" si="28"/>
        <v>WE 2.2</v>
      </c>
      <c r="AD275" s="66" t="str">
        <f t="shared" si="29"/>
        <v>NO</v>
      </c>
      <c r="AE275" s="40">
        <f t="shared" si="30"/>
        <v>0</v>
      </c>
      <c r="AF275" s="40">
        <f t="shared" si="31"/>
        <v>0</v>
      </c>
      <c r="AG275" s="117">
        <f t="shared" si="32"/>
        <v>0</v>
      </c>
      <c r="AN275"/>
    </row>
    <row r="276" spans="1:40" ht="15.75" x14ac:dyDescent="0.25">
      <c r="A276" s="40">
        <v>1</v>
      </c>
      <c r="B276" s="40" t="s">
        <v>47</v>
      </c>
      <c r="C276" s="40">
        <v>1.2</v>
      </c>
      <c r="D276" s="80" t="str">
        <f>CONCATENATE(B276," ",C276)</f>
        <v>DQ 1.2</v>
      </c>
      <c r="E276" s="51"/>
      <c r="F276" s="40"/>
      <c r="G276" s="40"/>
      <c r="H276" s="40"/>
      <c r="Y276" s="91">
        <v>2</v>
      </c>
      <c r="Z276" s="39" t="s">
        <v>557</v>
      </c>
      <c r="AA276" s="39" t="s">
        <v>313</v>
      </c>
      <c r="AB276" s="39">
        <v>2.2999999999999998</v>
      </c>
      <c r="AC276" s="80" t="str">
        <f t="shared" si="28"/>
        <v>WE 2.3</v>
      </c>
      <c r="AD276" s="66" t="str">
        <f t="shared" si="29"/>
        <v>NO</v>
      </c>
      <c r="AE276" s="40">
        <f t="shared" si="30"/>
        <v>0</v>
      </c>
      <c r="AF276" s="40">
        <f t="shared" si="31"/>
        <v>0</v>
      </c>
      <c r="AG276" s="117">
        <f t="shared" si="32"/>
        <v>0</v>
      </c>
      <c r="AN276"/>
    </row>
    <row r="277" spans="1:40" ht="15.75" x14ac:dyDescent="0.25">
      <c r="A277" s="40">
        <v>2</v>
      </c>
      <c r="B277" s="40" t="s">
        <v>47</v>
      </c>
      <c r="C277" s="40">
        <v>2.1</v>
      </c>
      <c r="D277" s="80" t="str">
        <f>CONCATENATE(B277," ",C277)</f>
        <v>DQ 2.1</v>
      </c>
      <c r="E277" s="51"/>
      <c r="F277" s="40"/>
      <c r="G277" s="40"/>
      <c r="H277" s="40"/>
      <c r="Y277" s="91">
        <v>3</v>
      </c>
      <c r="Z277" s="39" t="s">
        <v>557</v>
      </c>
      <c r="AA277" s="39" t="s">
        <v>313</v>
      </c>
      <c r="AB277" s="39">
        <v>3.1</v>
      </c>
      <c r="AC277" s="80" t="str">
        <f t="shared" si="28"/>
        <v>WE 3.1</v>
      </c>
      <c r="AD277" s="66" t="str">
        <f t="shared" si="29"/>
        <v>NO</v>
      </c>
      <c r="AE277" s="40">
        <f t="shared" si="30"/>
        <v>0</v>
      </c>
      <c r="AF277" s="40">
        <f t="shared" si="31"/>
        <v>0</v>
      </c>
      <c r="AG277" s="117">
        <f t="shared" si="32"/>
        <v>0</v>
      </c>
      <c r="AN277"/>
    </row>
    <row r="278" spans="1:40" ht="15.75" x14ac:dyDescent="0.25">
      <c r="A278" s="40">
        <v>2</v>
      </c>
      <c r="B278" s="40" t="s">
        <v>47</v>
      </c>
      <c r="C278" s="40">
        <v>2.2000000000000002</v>
      </c>
      <c r="D278" s="80" t="str">
        <f>CONCATENATE(B278," ",C278)</f>
        <v>DQ 2.2</v>
      </c>
      <c r="E278" s="51"/>
      <c r="F278" s="40"/>
      <c r="G278" s="40"/>
      <c r="H278" s="40"/>
      <c r="Y278" s="91">
        <v>3</v>
      </c>
      <c r="Z278" s="39" t="s">
        <v>557</v>
      </c>
      <c r="AA278" s="39" t="s">
        <v>313</v>
      </c>
      <c r="AB278" s="39">
        <v>3.2</v>
      </c>
      <c r="AC278" s="80" t="str">
        <f t="shared" si="28"/>
        <v>WE 3.2</v>
      </c>
      <c r="AD278" s="66" t="str">
        <f t="shared" si="29"/>
        <v>NO</v>
      </c>
      <c r="AE278" s="40">
        <f t="shared" si="30"/>
        <v>0</v>
      </c>
      <c r="AF278" s="40">
        <f t="shared" si="31"/>
        <v>0</v>
      </c>
      <c r="AG278" s="117">
        <f t="shared" si="32"/>
        <v>0</v>
      </c>
      <c r="AN278"/>
    </row>
    <row r="279" spans="1:40" ht="15.75" x14ac:dyDescent="0.25">
      <c r="A279" s="40">
        <v>2</v>
      </c>
      <c r="B279" s="40" t="s">
        <v>47</v>
      </c>
      <c r="C279" s="40">
        <v>2.2000000000000002</v>
      </c>
      <c r="D279" s="80" t="str">
        <f>CONCATENATE(B279," ",C279)</f>
        <v>DQ 2.2</v>
      </c>
      <c r="E279" s="51"/>
      <c r="F279" s="40"/>
      <c r="G279" s="40"/>
      <c r="H279" s="40"/>
      <c r="Y279" s="91">
        <v>3</v>
      </c>
      <c r="Z279" s="39" t="s">
        <v>557</v>
      </c>
      <c r="AA279" s="39" t="s">
        <v>313</v>
      </c>
      <c r="AB279" s="39">
        <v>3.3</v>
      </c>
      <c r="AC279" s="80" t="str">
        <f t="shared" si="28"/>
        <v>WE 3.3</v>
      </c>
      <c r="AD279" s="66" t="str">
        <f t="shared" si="29"/>
        <v>NO</v>
      </c>
      <c r="AE279" s="40">
        <f t="shared" si="30"/>
        <v>0</v>
      </c>
      <c r="AF279" s="40">
        <f t="shared" si="31"/>
        <v>0</v>
      </c>
      <c r="AG279" s="117">
        <f t="shared" si="32"/>
        <v>0</v>
      </c>
      <c r="AN279"/>
    </row>
    <row r="280" spans="1:40" x14ac:dyDescent="0.25">
      <c r="A280" s="40">
        <v>2</v>
      </c>
      <c r="B280" s="40" t="s">
        <v>47</v>
      </c>
      <c r="C280" s="40">
        <v>2.2999999999999998</v>
      </c>
      <c r="D280" s="80" t="str">
        <f>CONCATENATE(B280," ",C280)</f>
        <v>DQ 2.3</v>
      </c>
      <c r="E280" s="51"/>
      <c r="F280" s="40"/>
      <c r="G280" s="40"/>
      <c r="H280" s="40"/>
      <c r="Y280" s="92"/>
      <c r="Z280" s="50"/>
      <c r="AA280" s="50"/>
      <c r="AB280" s="50"/>
      <c r="AC280" s="50"/>
      <c r="AD280" s="50"/>
      <c r="AE280" s="115">
        <f>SUM(AE4:AE279)</f>
        <v>31</v>
      </c>
      <c r="AF280" s="115">
        <f>SUM(AF4:AF279)</f>
        <v>210</v>
      </c>
      <c r="AG280" s="119">
        <f>SUM(AG4:AG279)</f>
        <v>241</v>
      </c>
    </row>
    <row r="281" spans="1:40" ht="17.25" customHeight="1" x14ac:dyDescent="0.25">
      <c r="A281" s="40">
        <v>3</v>
      </c>
      <c r="B281" s="40" t="s">
        <v>47</v>
      </c>
      <c r="C281" s="40">
        <v>3.1</v>
      </c>
      <c r="D281" s="80" t="str">
        <f>CONCATENATE(B281," ",C281)</f>
        <v>DQ 3.1</v>
      </c>
      <c r="E281" s="51"/>
      <c r="F281" s="40"/>
      <c r="G281" s="40"/>
      <c r="H281" s="40"/>
    </row>
    <row r="282" spans="1:40" ht="17.25" customHeight="1" x14ac:dyDescent="0.25">
      <c r="A282" s="40">
        <v>3</v>
      </c>
      <c r="B282" s="40" t="s">
        <v>47</v>
      </c>
      <c r="C282" s="40">
        <v>3.2</v>
      </c>
      <c r="D282" s="80" t="str">
        <f>CONCATENATE(B282," ",C282)</f>
        <v>DQ 3.2</v>
      </c>
      <c r="E282" s="51"/>
      <c r="F282" s="40"/>
      <c r="G282" s="40"/>
      <c r="H282" s="40"/>
    </row>
    <row r="283" spans="1:40" x14ac:dyDescent="0.25">
      <c r="A283" s="40">
        <v>1</v>
      </c>
      <c r="B283" s="40" t="s">
        <v>64</v>
      </c>
      <c r="C283" s="40">
        <v>1.1000000000000001</v>
      </c>
      <c r="D283" s="80" t="str">
        <f>CONCATENATE(B283," ",C283)</f>
        <v>ESAF 1.1</v>
      </c>
      <c r="E283" s="51"/>
      <c r="F283" s="40"/>
      <c r="G283" s="40"/>
      <c r="H283" s="40"/>
    </row>
    <row r="284" spans="1:40" ht="18" customHeight="1" x14ac:dyDescent="0.25">
      <c r="A284" s="40">
        <v>1</v>
      </c>
      <c r="B284" s="40" t="s">
        <v>64</v>
      </c>
      <c r="C284" s="40">
        <v>1.2</v>
      </c>
      <c r="D284" s="80" t="str">
        <f>CONCATENATE(B284," ",C284)</f>
        <v>ESAF 1.2</v>
      </c>
      <c r="E284" s="51"/>
      <c r="F284" s="40"/>
      <c r="G284" s="40"/>
      <c r="H284" s="40"/>
    </row>
    <row r="285" spans="1:40" ht="18" customHeight="1" x14ac:dyDescent="0.25">
      <c r="A285" s="40">
        <v>2</v>
      </c>
      <c r="B285" s="40" t="s">
        <v>64</v>
      </c>
      <c r="C285" s="40">
        <v>2.1</v>
      </c>
      <c r="D285" s="80" t="str">
        <f>CONCATENATE(B285," ",C285)</f>
        <v>ESAF 2.1</v>
      </c>
      <c r="E285" s="51"/>
      <c r="F285" s="40"/>
      <c r="G285" s="40"/>
      <c r="H285" s="40"/>
    </row>
    <row r="286" spans="1:40" ht="18" customHeight="1" x14ac:dyDescent="0.25">
      <c r="A286" s="40">
        <v>2</v>
      </c>
      <c r="B286" s="40" t="s">
        <v>64</v>
      </c>
      <c r="C286" s="40">
        <v>2.2000000000000002</v>
      </c>
      <c r="D286" s="80" t="str">
        <f>CONCATENATE(B286," ",C286)</f>
        <v>ESAF 2.2</v>
      </c>
      <c r="E286" s="51"/>
      <c r="F286" s="40"/>
      <c r="G286" s="40"/>
      <c r="H286" s="40"/>
    </row>
    <row r="287" spans="1:40" x14ac:dyDescent="0.25">
      <c r="A287" s="40">
        <v>2</v>
      </c>
      <c r="B287" s="40" t="s">
        <v>64</v>
      </c>
      <c r="C287" s="40">
        <v>2.2999999999999998</v>
      </c>
      <c r="D287" s="80" t="str">
        <f>CONCATENATE(B287," ",C287)</f>
        <v>ESAF 2.3</v>
      </c>
      <c r="E287" s="51"/>
      <c r="F287" s="40"/>
      <c r="G287" s="40"/>
      <c r="H287" s="40"/>
    </row>
    <row r="288" spans="1:40" x14ac:dyDescent="0.25">
      <c r="A288" s="40">
        <v>3</v>
      </c>
      <c r="B288" s="40" t="s">
        <v>64</v>
      </c>
      <c r="C288" s="40">
        <v>3.1</v>
      </c>
      <c r="D288" s="80" t="str">
        <f>CONCATENATE(B288," ",C288)</f>
        <v>ESAF 3.1</v>
      </c>
      <c r="E288" s="51"/>
      <c r="F288" s="40"/>
      <c r="G288" s="40"/>
      <c r="H288" s="40"/>
    </row>
    <row r="289" spans="1:8" x14ac:dyDescent="0.25">
      <c r="A289" s="40">
        <v>3</v>
      </c>
      <c r="B289" s="40" t="s">
        <v>64</v>
      </c>
      <c r="C289" s="40">
        <v>3.2</v>
      </c>
      <c r="D289" s="80" t="str">
        <f>CONCATENATE(B289," ",C289)</f>
        <v>ESAF 3.2</v>
      </c>
      <c r="E289" s="51"/>
      <c r="F289" s="40"/>
      <c r="G289" s="40"/>
      <c r="H289" s="40"/>
    </row>
    <row r="290" spans="1:8" x14ac:dyDescent="0.25">
      <c r="A290" s="40">
        <v>3</v>
      </c>
      <c r="B290" s="40" t="s">
        <v>64</v>
      </c>
      <c r="C290" s="40">
        <v>3.3</v>
      </c>
      <c r="D290" s="80" t="str">
        <f>CONCATENATE(B290," ",C290)</f>
        <v>ESAF 3.3</v>
      </c>
      <c r="E290" s="51"/>
      <c r="F290" s="40"/>
      <c r="G290" s="40"/>
      <c r="H290" s="40"/>
    </row>
    <row r="291" spans="1:8" x14ac:dyDescent="0.25">
      <c r="A291" s="40">
        <v>2</v>
      </c>
      <c r="B291" s="40" t="s">
        <v>73</v>
      </c>
      <c r="C291" s="40">
        <v>2.4</v>
      </c>
      <c r="D291" s="80" t="str">
        <f>CONCATENATE(B291," ",C291)</f>
        <v>ESEC 2.4</v>
      </c>
      <c r="E291" s="51"/>
      <c r="F291" s="40"/>
      <c r="G291" s="40"/>
      <c r="H291" s="40"/>
    </row>
    <row r="292" spans="1:8" x14ac:dyDescent="0.25">
      <c r="A292" s="40">
        <v>3</v>
      </c>
      <c r="B292" s="40" t="s">
        <v>73</v>
      </c>
      <c r="C292" s="40">
        <v>3.2</v>
      </c>
      <c r="D292" s="80" t="str">
        <f>CONCATENATE(B292," ",C292)</f>
        <v>ESEC 3.2</v>
      </c>
      <c r="E292" s="51"/>
      <c r="F292" s="40"/>
      <c r="G292" s="40"/>
      <c r="H292" s="40"/>
    </row>
    <row r="293" spans="1:8" x14ac:dyDescent="0.25">
      <c r="A293" s="40">
        <v>1</v>
      </c>
      <c r="B293" s="40" t="s">
        <v>90</v>
      </c>
      <c r="C293" s="40">
        <v>1.1000000000000001</v>
      </c>
      <c r="D293" s="80" t="str">
        <f>CONCATENATE(B293," ",C293)</f>
        <v>EST 1.1</v>
      </c>
      <c r="E293" s="51"/>
      <c r="F293" s="40"/>
      <c r="G293" s="40"/>
      <c r="H293" s="40"/>
    </row>
    <row r="294" spans="1:8" ht="18" customHeight="1" x14ac:dyDescent="0.25">
      <c r="A294" s="40">
        <v>2</v>
      </c>
      <c r="B294" s="40" t="s">
        <v>90</v>
      </c>
      <c r="C294" s="40">
        <v>2.1</v>
      </c>
      <c r="D294" s="80" t="str">
        <f>CONCATENATE(B294," ",C294)</f>
        <v>EST 2.1</v>
      </c>
      <c r="E294" s="51"/>
      <c r="F294" s="40"/>
      <c r="G294" s="40"/>
      <c r="H294" s="40"/>
    </row>
    <row r="295" spans="1:8" x14ac:dyDescent="0.25">
      <c r="A295" s="40">
        <v>2</v>
      </c>
      <c r="B295" s="40" t="s">
        <v>90</v>
      </c>
      <c r="C295" s="40">
        <v>2.2000000000000002</v>
      </c>
      <c r="D295" s="80" t="str">
        <f>CONCATENATE(B295," ",C295)</f>
        <v>EST 2.2</v>
      </c>
      <c r="E295" s="51"/>
      <c r="F295" s="40"/>
      <c r="G295" s="40"/>
      <c r="H295" s="40"/>
    </row>
    <row r="296" spans="1:8" x14ac:dyDescent="0.25">
      <c r="A296" s="40">
        <v>2</v>
      </c>
      <c r="B296" s="40" t="s">
        <v>90</v>
      </c>
      <c r="C296" s="40">
        <v>2.2999999999999998</v>
      </c>
      <c r="D296" s="80" t="str">
        <f>CONCATENATE(B296," ",C296)</f>
        <v>EST 2.3</v>
      </c>
      <c r="E296" s="51"/>
      <c r="F296" s="40"/>
      <c r="G296" s="40"/>
      <c r="H296" s="40"/>
    </row>
    <row r="297" spans="1:8" ht="18" customHeight="1" x14ac:dyDescent="0.25">
      <c r="A297" s="40">
        <v>3</v>
      </c>
      <c r="B297" s="40" t="s">
        <v>90</v>
      </c>
      <c r="C297" s="40">
        <v>3.1</v>
      </c>
      <c r="D297" s="80" t="str">
        <f>CONCATENATE(B297," ",C297)</f>
        <v>EST 3.1</v>
      </c>
      <c r="E297" s="51"/>
      <c r="F297" s="40"/>
      <c r="G297" s="40"/>
      <c r="H297" s="40"/>
    </row>
    <row r="298" spans="1:8" x14ac:dyDescent="0.25">
      <c r="A298" s="40">
        <v>3</v>
      </c>
      <c r="B298" s="40" t="s">
        <v>90</v>
      </c>
      <c r="C298" s="40">
        <v>3.2</v>
      </c>
      <c r="D298" s="80" t="str">
        <f>CONCATENATE(B298," ",C298)</f>
        <v>EST 3.2</v>
      </c>
      <c r="E298" s="51"/>
      <c r="F298" s="40"/>
      <c r="G298" s="40"/>
      <c r="H298" s="40"/>
    </row>
    <row r="299" spans="1:8" x14ac:dyDescent="0.25">
      <c r="A299" s="40">
        <v>1</v>
      </c>
      <c r="B299" s="40" t="s">
        <v>83</v>
      </c>
      <c r="C299" s="40">
        <v>1.1000000000000001</v>
      </c>
      <c r="D299" s="80" t="str">
        <f>CONCATENATE(B299," ",C299)</f>
        <v>EVW 1.1</v>
      </c>
      <c r="E299" s="51"/>
      <c r="F299" s="40"/>
      <c r="G299" s="40"/>
      <c r="H299" s="40"/>
    </row>
    <row r="300" spans="1:8" x14ac:dyDescent="0.25">
      <c r="A300" s="40">
        <v>1</v>
      </c>
      <c r="B300" s="40" t="s">
        <v>83</v>
      </c>
      <c r="C300" s="40">
        <v>1.2</v>
      </c>
      <c r="D300" s="80" t="str">
        <f>CONCATENATE(B300," ",C300)</f>
        <v>EVW 1.2</v>
      </c>
      <c r="E300" s="51"/>
      <c r="F300" s="40"/>
      <c r="G300" s="40"/>
      <c r="H300" s="40"/>
    </row>
    <row r="301" spans="1:8" x14ac:dyDescent="0.25">
      <c r="A301" s="40">
        <v>2</v>
      </c>
      <c r="B301" s="40" t="s">
        <v>83</v>
      </c>
      <c r="C301" s="40">
        <v>2.1</v>
      </c>
      <c r="D301" s="80" t="str">
        <f>CONCATENATE(B301," ",C301)</f>
        <v>EVW 2.1</v>
      </c>
      <c r="E301" s="51"/>
      <c r="F301" s="40"/>
      <c r="G301" s="40"/>
      <c r="H301" s="40"/>
    </row>
    <row r="302" spans="1:8" x14ac:dyDescent="0.25">
      <c r="A302" s="40">
        <v>2</v>
      </c>
      <c r="B302" s="40" t="s">
        <v>83</v>
      </c>
      <c r="C302" s="40">
        <v>2.2000000000000002</v>
      </c>
      <c r="D302" s="80" t="str">
        <f>CONCATENATE(B302," ",C302)</f>
        <v>EVW 2.2</v>
      </c>
      <c r="E302" s="51"/>
      <c r="F302" s="40"/>
      <c r="G302" s="40"/>
      <c r="H302" s="40"/>
    </row>
    <row r="303" spans="1:8" x14ac:dyDescent="0.25">
      <c r="A303" s="40">
        <v>3</v>
      </c>
      <c r="B303" s="40" t="s">
        <v>83</v>
      </c>
      <c r="C303" s="40">
        <v>3.1</v>
      </c>
      <c r="D303" s="80" t="str">
        <f>CONCATENATE(B303," ",C303)</f>
        <v>EVW 3.1</v>
      </c>
      <c r="E303" s="51"/>
      <c r="F303" s="40"/>
      <c r="G303" s="40"/>
      <c r="H303" s="40"/>
    </row>
    <row r="304" spans="1:8" x14ac:dyDescent="0.25">
      <c r="A304" s="40">
        <v>3</v>
      </c>
      <c r="B304" s="40" t="s">
        <v>83</v>
      </c>
      <c r="C304" s="40">
        <v>3.2</v>
      </c>
      <c r="D304" s="80" t="str">
        <f>CONCATENATE(B304," ",C304)</f>
        <v>EVW 3.2</v>
      </c>
      <c r="E304" s="51"/>
      <c r="F304" s="40"/>
      <c r="G304" s="40"/>
      <c r="H304" s="40"/>
    </row>
    <row r="305" spans="1:8" x14ac:dyDescent="0.25">
      <c r="A305" s="40">
        <v>3</v>
      </c>
      <c r="B305" s="40" t="s">
        <v>97</v>
      </c>
      <c r="C305" s="40">
        <v>3.1</v>
      </c>
      <c r="D305" s="80" t="str">
        <f>CONCATENATE(B305," ",C305)</f>
        <v>GOV 3.1</v>
      </c>
      <c r="E305" s="51"/>
      <c r="F305" s="40"/>
      <c r="G305" s="40"/>
      <c r="H305" s="40"/>
    </row>
    <row r="306" spans="1:8" x14ac:dyDescent="0.25">
      <c r="A306" s="40">
        <v>3</v>
      </c>
      <c r="B306" s="40" t="s">
        <v>97</v>
      </c>
      <c r="C306" s="40">
        <v>3.2</v>
      </c>
      <c r="D306" s="80" t="str">
        <f>CONCATENATE(B306," ",C306)</f>
        <v>GOV 3.2</v>
      </c>
      <c r="E306" s="51"/>
      <c r="F306" s="40"/>
      <c r="G306" s="40"/>
      <c r="H306" s="40"/>
    </row>
    <row r="307" spans="1:8" x14ac:dyDescent="0.25">
      <c r="A307" s="40">
        <v>4</v>
      </c>
      <c r="B307" s="40" t="s">
        <v>97</v>
      </c>
      <c r="C307" s="40">
        <v>4.0999999999999996</v>
      </c>
      <c r="D307" s="80" t="str">
        <f>CONCATENATE(B307," ",C307)</f>
        <v>GOV 4.1</v>
      </c>
      <c r="E307" s="51"/>
      <c r="F307" s="40"/>
      <c r="G307" s="40"/>
      <c r="H307" s="40"/>
    </row>
    <row r="308" spans="1:8" x14ac:dyDescent="0.25">
      <c r="A308" s="40">
        <v>1</v>
      </c>
      <c r="B308" s="40" t="s">
        <v>106</v>
      </c>
      <c r="C308" s="40">
        <v>1.1000000000000001</v>
      </c>
      <c r="D308" s="80" t="str">
        <f>CONCATENATE(B308," ",C308)</f>
        <v>II 1.1</v>
      </c>
      <c r="E308" s="51"/>
      <c r="F308" s="40"/>
      <c r="G308" s="40"/>
      <c r="H308" s="40"/>
    </row>
    <row r="309" spans="1:8" x14ac:dyDescent="0.25">
      <c r="A309" s="40">
        <v>2</v>
      </c>
      <c r="B309" s="40" t="s">
        <v>106</v>
      </c>
      <c r="C309" s="40">
        <v>2.1</v>
      </c>
      <c r="D309" s="80" t="str">
        <f>CONCATENATE(B309," ",C309)</f>
        <v>II 2.1</v>
      </c>
      <c r="E309" s="51"/>
      <c r="F309" s="40"/>
      <c r="G309" s="40"/>
      <c r="H309" s="40"/>
    </row>
    <row r="310" spans="1:8" x14ac:dyDescent="0.25">
      <c r="A310" s="40">
        <v>3</v>
      </c>
      <c r="B310" s="40" t="s">
        <v>106</v>
      </c>
      <c r="C310" s="40">
        <v>3.1</v>
      </c>
      <c r="D310" s="80" t="str">
        <f>CONCATENATE(B310," ",C310)</f>
        <v>II 3.1</v>
      </c>
      <c r="E310" s="51"/>
      <c r="F310" s="40"/>
      <c r="G310" s="40"/>
      <c r="H310" s="40"/>
    </row>
    <row r="311" spans="1:8" x14ac:dyDescent="0.25">
      <c r="A311" s="40">
        <v>3</v>
      </c>
      <c r="B311" s="40" t="s">
        <v>106</v>
      </c>
      <c r="C311" s="40">
        <v>3.2</v>
      </c>
      <c r="D311" s="80" t="str">
        <f>CONCATENATE(B311," ",C311)</f>
        <v>II 3.2</v>
      </c>
      <c r="E311" s="51"/>
      <c r="F311" s="40"/>
      <c r="G311" s="40"/>
      <c r="H311" s="40"/>
    </row>
    <row r="312" spans="1:8" x14ac:dyDescent="0.25">
      <c r="A312" s="40">
        <v>3</v>
      </c>
      <c r="B312" s="40" t="s">
        <v>106</v>
      </c>
      <c r="C312" s="40">
        <v>3.3</v>
      </c>
      <c r="D312" s="80" t="str">
        <f>CONCATENATE(B312," ",C312)</f>
        <v>II 3.3</v>
      </c>
      <c r="E312" s="51"/>
      <c r="F312" s="40"/>
      <c r="G312" s="40"/>
      <c r="H312" s="40"/>
    </row>
    <row r="313" spans="1:8" x14ac:dyDescent="0.25">
      <c r="A313" s="40">
        <v>4</v>
      </c>
      <c r="B313" s="40" t="s">
        <v>106</v>
      </c>
      <c r="C313" s="40">
        <v>4.0999999999999996</v>
      </c>
      <c r="D313" s="80" t="str">
        <f>CONCATENATE(B313," ",C313)</f>
        <v>II 4.1</v>
      </c>
      <c r="E313" s="51"/>
      <c r="F313" s="40"/>
      <c r="G313" s="40"/>
      <c r="H313" s="40"/>
    </row>
    <row r="314" spans="1:8" x14ac:dyDescent="0.25">
      <c r="A314" s="40">
        <v>1</v>
      </c>
      <c r="B314" s="40" t="s">
        <v>114</v>
      </c>
      <c r="C314" s="40">
        <v>1.1000000000000001</v>
      </c>
      <c r="D314" s="80" t="str">
        <f>CONCATENATE(B314," ",C314)</f>
        <v>IRP 1.1</v>
      </c>
      <c r="E314" s="51"/>
      <c r="F314" s="40"/>
      <c r="G314" s="40"/>
      <c r="H314" s="40"/>
    </row>
    <row r="315" spans="1:8" x14ac:dyDescent="0.25">
      <c r="A315" s="40">
        <v>2</v>
      </c>
      <c r="B315" s="40" t="s">
        <v>114</v>
      </c>
      <c r="C315" s="40">
        <v>2.2000000000000002</v>
      </c>
      <c r="D315" s="80" t="str">
        <f>CONCATENATE(B315," ",C315)</f>
        <v>IRP 2.2</v>
      </c>
      <c r="E315" s="51"/>
      <c r="F315" s="40"/>
      <c r="G315" s="40"/>
      <c r="H315" s="40"/>
    </row>
    <row r="316" spans="1:8" x14ac:dyDescent="0.25">
      <c r="A316" s="40">
        <v>2</v>
      </c>
      <c r="B316" s="40" t="s">
        <v>114</v>
      </c>
      <c r="C316" s="40">
        <v>2.2999999999999998</v>
      </c>
      <c r="D316" s="80" t="str">
        <f>CONCATENATE(B316," ",C316)</f>
        <v>IRP 2.3</v>
      </c>
      <c r="E316" s="51"/>
      <c r="F316" s="40"/>
      <c r="G316" s="40"/>
      <c r="H316" s="40"/>
    </row>
    <row r="317" spans="1:8" x14ac:dyDescent="0.25">
      <c r="A317" s="40">
        <v>1</v>
      </c>
      <c r="B317" s="40" t="s">
        <v>155</v>
      </c>
      <c r="C317" s="40">
        <v>1.1000000000000001</v>
      </c>
      <c r="D317" s="80" t="str">
        <f>CONCATENATE(B317," ",C317)</f>
        <v>MC 1.1</v>
      </c>
      <c r="E317" s="51"/>
      <c r="F317" s="40"/>
      <c r="G317" s="40"/>
      <c r="H317" s="40"/>
    </row>
    <row r="318" spans="1:8" x14ac:dyDescent="0.25">
      <c r="A318" s="40">
        <v>1</v>
      </c>
      <c r="B318" s="40" t="s">
        <v>155</v>
      </c>
      <c r="C318" s="40">
        <v>1.2</v>
      </c>
      <c r="D318" s="80" t="str">
        <f>CONCATENATE(B318," ",C318)</f>
        <v>MC 1.2</v>
      </c>
      <c r="E318" s="51"/>
      <c r="F318" s="40"/>
      <c r="G318" s="40"/>
      <c r="H318" s="40"/>
    </row>
    <row r="319" spans="1:8" x14ac:dyDescent="0.25">
      <c r="A319" s="40">
        <v>2</v>
      </c>
      <c r="B319" s="40" t="s">
        <v>155</v>
      </c>
      <c r="C319" s="40">
        <v>2.1</v>
      </c>
      <c r="D319" s="80" t="str">
        <f>CONCATENATE(B319," ",C319)</f>
        <v>MC 2.1</v>
      </c>
      <c r="E319" s="51"/>
      <c r="F319" s="40"/>
      <c r="G319" s="40"/>
      <c r="H319" s="40"/>
    </row>
    <row r="320" spans="1:8" x14ac:dyDescent="0.25">
      <c r="A320" s="40">
        <v>2</v>
      </c>
      <c r="B320" s="40" t="s">
        <v>155</v>
      </c>
      <c r="C320" s="40">
        <v>2.2000000000000002</v>
      </c>
      <c r="D320" s="80" t="str">
        <f>CONCATENATE(B320," ",C320)</f>
        <v>MC 2.2</v>
      </c>
      <c r="E320" s="51"/>
      <c r="F320" s="40"/>
      <c r="G320" s="40"/>
      <c r="H320" s="40"/>
    </row>
    <row r="321" spans="1:8" x14ac:dyDescent="0.25">
      <c r="A321" s="40">
        <v>2</v>
      </c>
      <c r="B321" s="40" t="s">
        <v>155</v>
      </c>
      <c r="C321" s="40">
        <v>2.4</v>
      </c>
      <c r="D321" s="80" t="str">
        <f>CONCATENATE(B321," ",C321)</f>
        <v>MC 2.4</v>
      </c>
      <c r="E321" s="51"/>
      <c r="F321" s="40"/>
      <c r="G321" s="40"/>
      <c r="H321" s="40"/>
    </row>
    <row r="322" spans="1:8" x14ac:dyDescent="0.25">
      <c r="A322" s="40">
        <v>3</v>
      </c>
      <c r="B322" s="40" t="s">
        <v>155</v>
      </c>
      <c r="C322" s="40">
        <v>3.1</v>
      </c>
      <c r="D322" s="80" t="str">
        <f>CONCATENATE(B322," ",C322)</f>
        <v>MC 3.1</v>
      </c>
      <c r="E322" s="51"/>
      <c r="F322" s="40"/>
      <c r="G322" s="40"/>
      <c r="H322" s="40"/>
    </row>
    <row r="323" spans="1:8" x14ac:dyDescent="0.25">
      <c r="A323" s="40">
        <v>3</v>
      </c>
      <c r="B323" s="40" t="s">
        <v>155</v>
      </c>
      <c r="C323" s="40">
        <v>3.2</v>
      </c>
      <c r="D323" s="80" t="str">
        <f>CONCATENATE(B323," ",C323)</f>
        <v>MC 3.2</v>
      </c>
      <c r="E323" s="51"/>
      <c r="F323" s="40"/>
      <c r="G323" s="40"/>
      <c r="H323" s="40"/>
    </row>
    <row r="324" spans="1:8" x14ac:dyDescent="0.25">
      <c r="A324" s="40">
        <v>3</v>
      </c>
      <c r="B324" s="40" t="s">
        <v>155</v>
      </c>
      <c r="C324" s="40">
        <v>3.4</v>
      </c>
      <c r="D324" s="80" t="str">
        <f>CONCATENATE(B324," ",C324)</f>
        <v>MC 3.4</v>
      </c>
      <c r="E324" s="51"/>
      <c r="F324" s="40"/>
      <c r="G324" s="40"/>
      <c r="H324" s="40"/>
    </row>
    <row r="325" spans="1:8" x14ac:dyDescent="0.25">
      <c r="A325" s="40">
        <v>1</v>
      </c>
      <c r="B325" s="40" t="s">
        <v>121</v>
      </c>
      <c r="C325" s="40">
        <v>1.2</v>
      </c>
      <c r="D325" s="80" t="str">
        <f>CONCATENATE(B325," ",C325)</f>
        <v>MPM 1.2</v>
      </c>
      <c r="E325" s="51"/>
      <c r="F325" s="40"/>
      <c r="G325" s="40"/>
      <c r="H325" s="40"/>
    </row>
    <row r="326" spans="1:8" x14ac:dyDescent="0.25">
      <c r="A326" s="40">
        <v>2</v>
      </c>
      <c r="B326" s="40" t="s">
        <v>121</v>
      </c>
      <c r="C326" s="40">
        <v>2.2000000000000002</v>
      </c>
      <c r="D326" s="80" t="str">
        <f>CONCATENATE(B326," ",C326)</f>
        <v>MPM 2.2</v>
      </c>
      <c r="E326" s="51"/>
      <c r="F326" s="40"/>
      <c r="G326" s="40"/>
      <c r="H326" s="40"/>
    </row>
    <row r="327" spans="1:8" x14ac:dyDescent="0.25">
      <c r="A327" s="40">
        <v>2</v>
      </c>
      <c r="B327" s="40" t="s">
        <v>121</v>
      </c>
      <c r="C327" s="40">
        <v>2.2999999999999998</v>
      </c>
      <c r="D327" s="80" t="str">
        <f>CONCATENATE(B327," ",C327)</f>
        <v>MPM 2.3</v>
      </c>
      <c r="E327" s="51"/>
      <c r="F327" s="40"/>
      <c r="G327" s="40"/>
      <c r="H327" s="40"/>
    </row>
    <row r="328" spans="1:8" x14ac:dyDescent="0.25">
      <c r="A328" s="40">
        <v>2</v>
      </c>
      <c r="B328" s="40" t="s">
        <v>121</v>
      </c>
      <c r="C328" s="40">
        <v>2.5</v>
      </c>
      <c r="D328" s="80" t="str">
        <f>CONCATENATE(B328," ",C328)</f>
        <v>MPM 2.5</v>
      </c>
      <c r="E328" s="51"/>
      <c r="F328" s="40"/>
      <c r="G328" s="40"/>
      <c r="H328" s="40"/>
    </row>
    <row r="329" spans="1:8" x14ac:dyDescent="0.25">
      <c r="A329" s="40">
        <v>2</v>
      </c>
      <c r="B329" s="40" t="s">
        <v>121</v>
      </c>
      <c r="C329" s="40">
        <v>2.6</v>
      </c>
      <c r="D329" s="80" t="str">
        <f>CONCATENATE(B329," ",C329)</f>
        <v>MPM 2.6</v>
      </c>
      <c r="E329" s="51"/>
      <c r="F329" s="40"/>
      <c r="G329" s="40"/>
      <c r="H329" s="40"/>
    </row>
    <row r="330" spans="1:8" x14ac:dyDescent="0.25">
      <c r="A330" s="40">
        <v>3</v>
      </c>
      <c r="B330" s="40" t="s">
        <v>121</v>
      </c>
      <c r="C330" s="40">
        <v>3.1</v>
      </c>
      <c r="D330" s="80" t="str">
        <f>CONCATENATE(B330," ",C330)</f>
        <v>MPM 3.1</v>
      </c>
      <c r="E330" s="51"/>
      <c r="F330" s="40"/>
      <c r="G330" s="40"/>
      <c r="H330" s="40"/>
    </row>
    <row r="331" spans="1:8" x14ac:dyDescent="0.25">
      <c r="A331" s="40">
        <v>3</v>
      </c>
      <c r="B331" s="40" t="s">
        <v>121</v>
      </c>
      <c r="C331" s="40">
        <v>3.2</v>
      </c>
      <c r="D331" s="80" t="str">
        <f>CONCATENATE(B331," ",C331)</f>
        <v>MPM 3.2</v>
      </c>
      <c r="E331" s="51"/>
      <c r="F331" s="40"/>
      <c r="G331" s="40"/>
      <c r="H331" s="40"/>
    </row>
    <row r="332" spans="1:8" x14ac:dyDescent="0.25">
      <c r="A332" s="40">
        <v>3</v>
      </c>
      <c r="B332" s="40" t="s">
        <v>121</v>
      </c>
      <c r="C332" s="40">
        <v>3.3</v>
      </c>
      <c r="D332" s="80" t="str">
        <f>CONCATENATE(B332," ",C332)</f>
        <v>MPM 3.3</v>
      </c>
      <c r="E332" s="51"/>
      <c r="F332" s="40"/>
      <c r="G332" s="40"/>
      <c r="H332" s="40"/>
    </row>
    <row r="333" spans="1:8" x14ac:dyDescent="0.25">
      <c r="A333" s="40">
        <v>3</v>
      </c>
      <c r="B333" s="40" t="s">
        <v>121</v>
      </c>
      <c r="C333" s="40">
        <v>3.4</v>
      </c>
      <c r="D333" s="80" t="str">
        <f>CONCATENATE(B333," ",C333)</f>
        <v>MPM 3.4</v>
      </c>
      <c r="E333" s="51"/>
      <c r="F333" s="40"/>
      <c r="G333" s="40"/>
      <c r="H333" s="40"/>
    </row>
    <row r="334" spans="1:8" x14ac:dyDescent="0.25">
      <c r="A334" s="40">
        <v>3</v>
      </c>
      <c r="B334" s="40" t="s">
        <v>121</v>
      </c>
      <c r="C334" s="40">
        <v>3.5</v>
      </c>
      <c r="D334" s="80" t="str">
        <f>CONCATENATE(B334," ",C334)</f>
        <v>MPM 3.5</v>
      </c>
      <c r="E334" s="51"/>
      <c r="F334" s="40"/>
      <c r="G334" s="40"/>
      <c r="H334" s="40"/>
    </row>
    <row r="335" spans="1:8" x14ac:dyDescent="0.25">
      <c r="A335" s="40">
        <v>3</v>
      </c>
      <c r="B335" s="40" t="s">
        <v>121</v>
      </c>
      <c r="C335" s="40">
        <v>3.6</v>
      </c>
      <c r="D335" s="80" t="str">
        <f>CONCATENATE(B335," ",C335)</f>
        <v>MPM 3.6</v>
      </c>
      <c r="E335" s="51"/>
      <c r="F335" s="40"/>
      <c r="G335" s="40"/>
      <c r="H335" s="40"/>
    </row>
    <row r="336" spans="1:8" x14ac:dyDescent="0.25">
      <c r="A336" s="40">
        <v>4</v>
      </c>
      <c r="B336" s="40" t="s">
        <v>121</v>
      </c>
      <c r="C336" s="40">
        <v>4.0999999999999996</v>
      </c>
      <c r="D336" s="80" t="str">
        <f>CONCATENATE(B336," ",C336)</f>
        <v>MPM 4.1</v>
      </c>
      <c r="E336" s="51"/>
      <c r="F336" s="40"/>
      <c r="G336" s="40"/>
      <c r="H336" s="40"/>
    </row>
    <row r="337" spans="1:8" x14ac:dyDescent="0.25">
      <c r="A337" s="40">
        <v>4</v>
      </c>
      <c r="B337" s="40" t="s">
        <v>121</v>
      </c>
      <c r="C337" s="40">
        <v>4.2</v>
      </c>
      <c r="D337" s="80" t="str">
        <f>CONCATENATE(B337," ",C337)</f>
        <v>MPM 4.2</v>
      </c>
      <c r="E337" s="51"/>
      <c r="F337" s="40"/>
      <c r="G337" s="40"/>
      <c r="H337" s="40"/>
    </row>
    <row r="338" spans="1:8" x14ac:dyDescent="0.25">
      <c r="A338" s="40">
        <v>4</v>
      </c>
      <c r="B338" s="40" t="s">
        <v>121</v>
      </c>
      <c r="C338" s="40">
        <v>4.3</v>
      </c>
      <c r="D338" s="80" t="str">
        <f>CONCATENATE(B338," ",C338)</f>
        <v>MPM 4.3</v>
      </c>
      <c r="E338" s="51"/>
      <c r="F338" s="40"/>
      <c r="G338" s="40"/>
      <c r="H338" s="40"/>
    </row>
    <row r="339" spans="1:8" x14ac:dyDescent="0.25">
      <c r="A339" s="40">
        <v>4</v>
      </c>
      <c r="B339" s="40" t="s">
        <v>121</v>
      </c>
      <c r="C339" s="40">
        <v>4.4000000000000004</v>
      </c>
      <c r="D339" s="80" t="str">
        <f>CONCATENATE(B339," ",C339)</f>
        <v>MPM 4.4</v>
      </c>
      <c r="E339" s="51"/>
      <c r="F339" s="40"/>
      <c r="G339" s="40"/>
      <c r="H339" s="40"/>
    </row>
    <row r="340" spans="1:8" x14ac:dyDescent="0.25">
      <c r="A340" s="40">
        <v>4</v>
      </c>
      <c r="B340" s="40" t="s">
        <v>121</v>
      </c>
      <c r="C340" s="40">
        <v>4.5</v>
      </c>
      <c r="D340" s="80" t="str">
        <f>CONCATENATE(B340," ",C340)</f>
        <v>MPM 4.5</v>
      </c>
      <c r="E340" s="51"/>
      <c r="F340" s="40"/>
      <c r="G340" s="40"/>
      <c r="H340" s="40"/>
    </row>
    <row r="341" spans="1:8" x14ac:dyDescent="0.25">
      <c r="A341" s="40">
        <v>5</v>
      </c>
      <c r="B341" s="40" t="s">
        <v>121</v>
      </c>
      <c r="C341" s="40">
        <v>5.0999999999999996</v>
      </c>
      <c r="D341" s="80" t="str">
        <f>CONCATENATE(B341," ",C341)</f>
        <v>MPM 5.1</v>
      </c>
      <c r="E341" s="51"/>
      <c r="F341" s="40"/>
      <c r="G341" s="40"/>
      <c r="H341" s="40"/>
    </row>
    <row r="342" spans="1:8" x14ac:dyDescent="0.25">
      <c r="A342" s="40">
        <v>5</v>
      </c>
      <c r="B342" s="40" t="s">
        <v>121</v>
      </c>
      <c r="C342" s="40">
        <v>5.2</v>
      </c>
      <c r="D342" s="80" t="str">
        <f>CONCATENATE(B342," ",C342)</f>
        <v>MPM 5.2</v>
      </c>
      <c r="E342" s="51"/>
      <c r="F342" s="40"/>
      <c r="G342" s="40"/>
      <c r="H342" s="40"/>
    </row>
    <row r="343" spans="1:8" x14ac:dyDescent="0.25">
      <c r="A343" s="40">
        <v>5</v>
      </c>
      <c r="B343" s="40" t="s">
        <v>121</v>
      </c>
      <c r="C343" s="40">
        <v>5.3</v>
      </c>
      <c r="D343" s="80" t="str">
        <f>CONCATENATE(B343," ",C343)</f>
        <v>MPM 5.3</v>
      </c>
      <c r="E343" s="51"/>
      <c r="F343" s="40"/>
      <c r="G343" s="40"/>
      <c r="H343" s="40"/>
    </row>
    <row r="344" spans="1:8" x14ac:dyDescent="0.25">
      <c r="A344" s="40">
        <v>1</v>
      </c>
      <c r="B344" s="40" t="s">
        <v>144</v>
      </c>
      <c r="C344" s="40">
        <v>1.1000000000000001</v>
      </c>
      <c r="D344" s="80" t="str">
        <f>CONCATENATE(B344," ",C344)</f>
        <v>MST 1.1</v>
      </c>
      <c r="E344" s="51"/>
      <c r="F344" s="40"/>
      <c r="G344" s="40"/>
      <c r="H344" s="40"/>
    </row>
    <row r="345" spans="1:8" x14ac:dyDescent="0.25">
      <c r="A345" s="40">
        <v>3</v>
      </c>
      <c r="B345" s="40" t="s">
        <v>144</v>
      </c>
      <c r="C345" s="40">
        <v>3.3</v>
      </c>
      <c r="D345" s="80" t="str">
        <f>CONCATENATE(B345," ",C345)</f>
        <v>MST 3.3</v>
      </c>
      <c r="E345" s="51"/>
      <c r="F345" s="40"/>
      <c r="G345" s="40"/>
      <c r="H345" s="40"/>
    </row>
    <row r="346" spans="1:8" x14ac:dyDescent="0.25">
      <c r="A346" s="40">
        <v>2</v>
      </c>
      <c r="B346" s="40" t="s">
        <v>166</v>
      </c>
      <c r="C346" s="40">
        <v>2.1</v>
      </c>
      <c r="D346" s="80" t="str">
        <f>CONCATENATE(B346," ",C346)</f>
        <v>OT 2.1</v>
      </c>
      <c r="E346" s="51"/>
      <c r="F346" s="40"/>
      <c r="G346" s="40"/>
      <c r="H346" s="40"/>
    </row>
    <row r="347" spans="1:8" x14ac:dyDescent="0.25">
      <c r="A347" s="40">
        <v>2</v>
      </c>
      <c r="B347" s="40" t="s">
        <v>166</v>
      </c>
      <c r="C347" s="40">
        <v>2.1</v>
      </c>
      <c r="D347" s="80" t="str">
        <f>CONCATENATE(B347," ",C347)</f>
        <v>OT 2.1</v>
      </c>
      <c r="E347" s="51"/>
      <c r="F347" s="40"/>
      <c r="G347" s="40"/>
      <c r="H347" s="40"/>
    </row>
    <row r="348" spans="1:8" x14ac:dyDescent="0.25">
      <c r="A348" s="40">
        <v>3</v>
      </c>
      <c r="B348" s="40" t="s">
        <v>166</v>
      </c>
      <c r="C348" s="40">
        <v>3.3</v>
      </c>
      <c r="D348" s="80" t="str">
        <f>CONCATENATE(B348," ",C348)</f>
        <v>OT 3.3</v>
      </c>
      <c r="E348" s="51"/>
      <c r="F348" s="40"/>
      <c r="G348" s="40"/>
      <c r="H348" s="40"/>
    </row>
    <row r="349" spans="1:8" x14ac:dyDescent="0.25">
      <c r="A349" s="40">
        <v>3</v>
      </c>
      <c r="B349" s="40" t="s">
        <v>166</v>
      </c>
      <c r="C349" s="40">
        <v>3.4</v>
      </c>
      <c r="D349" s="80" t="str">
        <f>CONCATENATE(B349," ",C349)</f>
        <v>OT 3.4</v>
      </c>
      <c r="E349" s="51"/>
      <c r="F349" s="40"/>
      <c r="G349" s="40"/>
      <c r="H349" s="40"/>
    </row>
    <row r="350" spans="1:8" x14ac:dyDescent="0.25">
      <c r="A350" s="40">
        <v>1</v>
      </c>
      <c r="B350" s="40" t="s">
        <v>199</v>
      </c>
      <c r="C350" s="40">
        <v>1.1000000000000001</v>
      </c>
      <c r="D350" s="80" t="str">
        <f>CONCATENATE(B350," ",C350)</f>
        <v>PAD 1.1</v>
      </c>
      <c r="E350" s="51"/>
      <c r="F350" s="40"/>
      <c r="G350" s="40"/>
      <c r="H350" s="40"/>
    </row>
    <row r="351" spans="1:8" x14ac:dyDescent="0.25">
      <c r="A351" s="40">
        <v>2</v>
      </c>
      <c r="B351" s="40" t="s">
        <v>199</v>
      </c>
      <c r="C351" s="40">
        <v>2.1</v>
      </c>
      <c r="D351" s="80" t="str">
        <f>CONCATENATE(B351," ",C351)</f>
        <v>PAD 2.1</v>
      </c>
      <c r="E351" s="51"/>
      <c r="F351" s="40"/>
      <c r="G351" s="40"/>
      <c r="H351" s="40"/>
    </row>
    <row r="352" spans="1:8" x14ac:dyDescent="0.25">
      <c r="A352" s="40">
        <v>2</v>
      </c>
      <c r="B352" s="40" t="s">
        <v>199</v>
      </c>
      <c r="C352" s="40">
        <v>2.2000000000000002</v>
      </c>
      <c r="D352" s="80" t="str">
        <f>CONCATENATE(B352," ",C352)</f>
        <v>PAD 2.2</v>
      </c>
      <c r="E352" s="51"/>
      <c r="F352" s="40"/>
      <c r="G352" s="40"/>
      <c r="H352" s="40"/>
    </row>
    <row r="353" spans="1:8" x14ac:dyDescent="0.25">
      <c r="A353" s="40">
        <v>2</v>
      </c>
      <c r="B353" s="40" t="s">
        <v>199</v>
      </c>
      <c r="C353" s="40">
        <v>2.2999999999999998</v>
      </c>
      <c r="D353" s="80" t="str">
        <f>CONCATENATE(B353," ",C353)</f>
        <v>PAD 2.3</v>
      </c>
      <c r="E353" s="51"/>
      <c r="F353" s="40"/>
      <c r="G353" s="40"/>
      <c r="H353" s="40"/>
    </row>
    <row r="354" spans="1:8" x14ac:dyDescent="0.25">
      <c r="A354" s="40">
        <v>3</v>
      </c>
      <c r="B354" s="40" t="s">
        <v>199</v>
      </c>
      <c r="C354" s="40">
        <v>3.1</v>
      </c>
      <c r="D354" s="80" t="str">
        <f>CONCATENATE(B354," ",C354)</f>
        <v>PAD 3.1</v>
      </c>
      <c r="E354" s="51"/>
      <c r="F354" s="40"/>
      <c r="G354" s="40"/>
      <c r="H354" s="40"/>
    </row>
    <row r="355" spans="1:8" x14ac:dyDescent="0.25">
      <c r="A355" s="40">
        <v>3</v>
      </c>
      <c r="B355" s="40" t="s">
        <v>199</v>
      </c>
      <c r="C355" s="40">
        <v>3.2</v>
      </c>
      <c r="D355" s="80" t="str">
        <f>CONCATENATE(B355," ",C355)</f>
        <v>PAD 3.2</v>
      </c>
      <c r="E355" s="51"/>
      <c r="F355" s="40"/>
      <c r="G355" s="40"/>
      <c r="H355" s="40"/>
    </row>
    <row r="356" spans="1:8" x14ac:dyDescent="0.25">
      <c r="A356" s="40">
        <v>3</v>
      </c>
      <c r="B356" s="40" t="s">
        <v>199</v>
      </c>
      <c r="C356" s="40">
        <v>3.3</v>
      </c>
      <c r="D356" s="80" t="str">
        <f>CONCATENATE(B356," ",C356)</f>
        <v>PAD 3.3</v>
      </c>
      <c r="E356" s="51"/>
      <c r="F356" s="40"/>
      <c r="G356" s="40"/>
      <c r="H356" s="40"/>
    </row>
    <row r="357" spans="1:8" x14ac:dyDescent="0.25">
      <c r="A357" s="40">
        <v>3</v>
      </c>
      <c r="B357" s="40" t="s">
        <v>199</v>
      </c>
      <c r="C357" s="40">
        <v>3.3</v>
      </c>
      <c r="D357" s="80" t="str">
        <f>CONCATENATE(B357," ",C357)</f>
        <v>PAD 3.3</v>
      </c>
      <c r="E357" s="51"/>
      <c r="F357" s="40"/>
      <c r="G357" s="40"/>
      <c r="H357" s="40"/>
    </row>
    <row r="358" spans="1:8" x14ac:dyDescent="0.25">
      <c r="A358" s="40">
        <v>3</v>
      </c>
      <c r="B358" s="40" t="s">
        <v>199</v>
      </c>
      <c r="C358" s="40">
        <v>3.5</v>
      </c>
      <c r="D358" s="80" t="str">
        <f>CONCATENATE(B358," ",C358)</f>
        <v>PAD 3.5</v>
      </c>
      <c r="E358" s="51"/>
      <c r="F358" s="40"/>
      <c r="G358" s="40"/>
      <c r="H358" s="40"/>
    </row>
    <row r="359" spans="1:8" x14ac:dyDescent="0.25">
      <c r="A359" s="40">
        <v>3</v>
      </c>
      <c r="B359" s="40" t="s">
        <v>199</v>
      </c>
      <c r="C359" s="40">
        <v>3.6</v>
      </c>
      <c r="D359" s="80" t="str">
        <f>CONCATENATE(B359," ",C359)</f>
        <v>PAD 3.6</v>
      </c>
      <c r="E359" s="51"/>
      <c r="F359" s="40"/>
      <c r="G359" s="40"/>
      <c r="H359" s="40"/>
    </row>
    <row r="360" spans="1:8" x14ac:dyDescent="0.25">
      <c r="A360" s="40">
        <v>1</v>
      </c>
      <c r="B360" s="40" t="s">
        <v>210</v>
      </c>
      <c r="C360" s="40">
        <v>1.1000000000000001</v>
      </c>
      <c r="D360" s="80" t="str">
        <f>CONCATENATE(B360," ",C360)</f>
        <v>PCM 1.1</v>
      </c>
      <c r="E360" s="51"/>
      <c r="F360" s="40"/>
      <c r="G360" s="40"/>
      <c r="H360" s="40"/>
    </row>
    <row r="361" spans="1:8" x14ac:dyDescent="0.25">
      <c r="A361" s="40">
        <v>1</v>
      </c>
      <c r="B361" s="40" t="s">
        <v>210</v>
      </c>
      <c r="C361" s="40">
        <v>1.3</v>
      </c>
      <c r="D361" s="80" t="str">
        <f>CONCATENATE(B361," ",C361)</f>
        <v>PCM 1.3</v>
      </c>
      <c r="E361" s="51"/>
      <c r="F361" s="40"/>
      <c r="G361" s="40"/>
      <c r="H361" s="40"/>
    </row>
    <row r="362" spans="1:8" x14ac:dyDescent="0.25">
      <c r="A362" s="40">
        <v>2</v>
      </c>
      <c r="B362" s="40" t="s">
        <v>210</v>
      </c>
      <c r="C362" s="40">
        <v>2.2000000000000002</v>
      </c>
      <c r="D362" s="80" t="str">
        <f>CONCATENATE(B362," ",C362)</f>
        <v>PCM 2.2</v>
      </c>
      <c r="E362" s="51"/>
      <c r="F362" s="40"/>
      <c r="G362" s="40"/>
      <c r="H362" s="40"/>
    </row>
    <row r="363" spans="1:8" x14ac:dyDescent="0.25">
      <c r="A363" s="40">
        <v>3</v>
      </c>
      <c r="B363" s="40" t="s">
        <v>210</v>
      </c>
      <c r="C363" s="40">
        <v>3.2</v>
      </c>
      <c r="D363" s="80" t="str">
        <f>CONCATENATE(B363," ",C363)</f>
        <v>PCM 3.2</v>
      </c>
      <c r="E363" s="51"/>
      <c r="F363" s="40"/>
      <c r="G363" s="40"/>
      <c r="H363" s="40"/>
    </row>
    <row r="364" spans="1:8" x14ac:dyDescent="0.25">
      <c r="A364" s="40">
        <v>3</v>
      </c>
      <c r="B364" s="40" t="s">
        <v>210</v>
      </c>
      <c r="C364" s="40">
        <v>3.4</v>
      </c>
      <c r="D364" s="80" t="str">
        <f>CONCATENATE(B364," ",C364)</f>
        <v>PCM 3.4</v>
      </c>
      <c r="E364" s="51"/>
      <c r="F364" s="40"/>
      <c r="G364" s="40"/>
      <c r="H364" s="40"/>
    </row>
    <row r="365" spans="1:8" x14ac:dyDescent="0.25">
      <c r="A365" s="40">
        <v>3</v>
      </c>
      <c r="B365" s="40" t="s">
        <v>210</v>
      </c>
      <c r="C365" s="40">
        <v>3.5</v>
      </c>
      <c r="D365" s="80" t="str">
        <f>CONCATENATE(B365," ",C365)</f>
        <v>PCM 3.5</v>
      </c>
      <c r="E365" s="51"/>
      <c r="F365" s="40"/>
      <c r="G365" s="40"/>
      <c r="H365" s="40"/>
    </row>
    <row r="366" spans="1:8" x14ac:dyDescent="0.25">
      <c r="A366" s="40">
        <v>4</v>
      </c>
      <c r="B366" s="40" t="s">
        <v>210</v>
      </c>
      <c r="C366" s="40">
        <v>4.0999999999999996</v>
      </c>
      <c r="D366" s="80" t="str">
        <f>CONCATENATE(B366," ",C366)</f>
        <v>PCM 4.1</v>
      </c>
      <c r="E366" s="51"/>
      <c r="F366" s="40"/>
      <c r="G366" s="40"/>
      <c r="H366" s="40"/>
    </row>
    <row r="367" spans="1:8" x14ac:dyDescent="0.25">
      <c r="A367" s="40">
        <v>2</v>
      </c>
      <c r="B367" s="40" t="s">
        <v>230</v>
      </c>
      <c r="C367" s="40">
        <v>2.2000000000000002</v>
      </c>
      <c r="D367" s="80" t="str">
        <f>CONCATENATE(B367," ",C367)</f>
        <v>PI 2.2</v>
      </c>
      <c r="E367" s="51"/>
      <c r="F367" s="40"/>
      <c r="G367" s="40"/>
      <c r="H367" s="40"/>
    </row>
    <row r="368" spans="1:8" x14ac:dyDescent="0.25">
      <c r="A368" s="40">
        <v>2</v>
      </c>
      <c r="B368" s="40" t="s">
        <v>230</v>
      </c>
      <c r="C368" s="40">
        <v>2.2000000000000002</v>
      </c>
      <c r="D368" s="80" t="str">
        <f>CONCATENATE(B368," ",C368)</f>
        <v>PI 2.2</v>
      </c>
      <c r="E368" s="51"/>
      <c r="F368" s="40"/>
      <c r="G368" s="40"/>
      <c r="H368" s="40"/>
    </row>
    <row r="369" spans="1:8" x14ac:dyDescent="0.25">
      <c r="A369" s="40">
        <v>2</v>
      </c>
      <c r="B369" s="40" t="s">
        <v>230</v>
      </c>
      <c r="C369" s="40">
        <v>2.4</v>
      </c>
      <c r="D369" s="80" t="str">
        <f>CONCATENATE(B369," ",C369)</f>
        <v>PI 2.4</v>
      </c>
      <c r="E369" s="51"/>
      <c r="F369" s="40"/>
      <c r="G369" s="40"/>
      <c r="H369" s="40"/>
    </row>
    <row r="370" spans="1:8" x14ac:dyDescent="0.25">
      <c r="A370" s="40">
        <v>2</v>
      </c>
      <c r="B370" s="40" t="s">
        <v>230</v>
      </c>
      <c r="C370" s="40">
        <v>2.5</v>
      </c>
      <c r="D370" s="80" t="str">
        <f>CONCATENATE(B370," ",C370)</f>
        <v>PI 2.5</v>
      </c>
      <c r="E370" s="51"/>
      <c r="F370" s="40"/>
      <c r="G370" s="40"/>
      <c r="H370" s="40"/>
    </row>
    <row r="371" spans="1:8" x14ac:dyDescent="0.25">
      <c r="A371" s="40">
        <v>2</v>
      </c>
      <c r="B371" s="40" t="s">
        <v>230</v>
      </c>
      <c r="C371" s="40">
        <v>2.5</v>
      </c>
      <c r="D371" s="80" t="str">
        <f>CONCATENATE(B371," ",C371)</f>
        <v>PI 2.5</v>
      </c>
      <c r="E371" s="51"/>
      <c r="F371" s="40"/>
      <c r="G371" s="40"/>
      <c r="H371" s="40"/>
    </row>
    <row r="372" spans="1:8" x14ac:dyDescent="0.25">
      <c r="A372" s="40">
        <v>2</v>
      </c>
      <c r="B372" s="40" t="s">
        <v>230</v>
      </c>
      <c r="C372" s="40">
        <v>2.6</v>
      </c>
      <c r="D372" s="80" t="str">
        <f>CONCATENATE(B372," ",C372)</f>
        <v>PI 2.6</v>
      </c>
      <c r="E372" s="51"/>
      <c r="F372" s="40"/>
      <c r="G372" s="40"/>
      <c r="H372" s="40"/>
    </row>
    <row r="373" spans="1:8" x14ac:dyDescent="0.25">
      <c r="A373" s="40">
        <v>3</v>
      </c>
      <c r="B373" s="40" t="s">
        <v>230</v>
      </c>
      <c r="C373" s="40">
        <v>3.1</v>
      </c>
      <c r="D373" s="80" t="str">
        <f>CONCATENATE(B373," ",C373)</f>
        <v>PI 3.1</v>
      </c>
      <c r="E373" s="51"/>
      <c r="F373" s="40"/>
      <c r="G373" s="40"/>
      <c r="H373" s="40"/>
    </row>
    <row r="374" spans="1:8" x14ac:dyDescent="0.25">
      <c r="A374" s="40">
        <v>3</v>
      </c>
      <c r="B374" s="40" t="s">
        <v>230</v>
      </c>
      <c r="C374" s="40">
        <v>3.2</v>
      </c>
      <c r="D374" s="80" t="str">
        <f>CONCATENATE(B374," ",C374)</f>
        <v>PI 3.2</v>
      </c>
      <c r="E374" s="51"/>
      <c r="F374" s="40"/>
      <c r="G374" s="40"/>
      <c r="H374" s="40"/>
    </row>
    <row r="375" spans="1:8" x14ac:dyDescent="0.25">
      <c r="A375" s="40">
        <v>3</v>
      </c>
      <c r="B375" s="40" t="s">
        <v>230</v>
      </c>
      <c r="C375" s="40">
        <v>3.3</v>
      </c>
      <c r="D375" s="80" t="str">
        <f>CONCATENATE(B375," ",C375)</f>
        <v>PI 3.3</v>
      </c>
      <c r="E375" s="51"/>
      <c r="F375" s="40"/>
      <c r="G375" s="40"/>
      <c r="H375" s="40"/>
    </row>
    <row r="376" spans="1:8" x14ac:dyDescent="0.25">
      <c r="A376" s="40">
        <v>1</v>
      </c>
      <c r="B376" s="40" t="s">
        <v>183</v>
      </c>
      <c r="C376" s="40">
        <v>1.1000000000000001</v>
      </c>
      <c r="D376" s="80" t="str">
        <f>CONCATENATE(B376," ",C376)</f>
        <v>PLAN 1.1</v>
      </c>
      <c r="E376" s="51"/>
      <c r="F376" s="40"/>
      <c r="G376" s="40"/>
      <c r="H376" s="40"/>
    </row>
    <row r="377" spans="1:8" x14ac:dyDescent="0.25">
      <c r="A377" s="40">
        <v>1</v>
      </c>
      <c r="B377" s="40" t="s">
        <v>183</v>
      </c>
      <c r="C377" s="40">
        <v>1.2</v>
      </c>
      <c r="D377" s="80" t="str">
        <f>CONCATENATE(B377," ",C377)</f>
        <v>PLAN 1.2</v>
      </c>
      <c r="E377" s="51"/>
      <c r="F377" s="40"/>
      <c r="G377" s="40"/>
      <c r="H377" s="40"/>
    </row>
    <row r="378" spans="1:8" x14ac:dyDescent="0.25">
      <c r="A378" s="40">
        <v>2</v>
      </c>
      <c r="B378" s="40" t="s">
        <v>183</v>
      </c>
      <c r="C378" s="40">
        <v>2.2999999999999998</v>
      </c>
      <c r="D378" s="80" t="str">
        <f>CONCATENATE(B378," ",C378)</f>
        <v>PLAN 2.3</v>
      </c>
      <c r="E378" s="51"/>
      <c r="F378" s="40"/>
      <c r="G378" s="40"/>
      <c r="H378" s="40"/>
    </row>
    <row r="379" spans="1:8" x14ac:dyDescent="0.25">
      <c r="A379" s="40">
        <v>2</v>
      </c>
      <c r="B379" s="40" t="s">
        <v>183</v>
      </c>
      <c r="C379" s="40">
        <v>2.4</v>
      </c>
      <c r="D379" s="80" t="str">
        <f>CONCATENATE(B379," ",C379)</f>
        <v>PLAN 2.4</v>
      </c>
      <c r="E379" s="51"/>
      <c r="F379" s="40"/>
      <c r="G379" s="40"/>
      <c r="H379" s="40"/>
    </row>
    <row r="380" spans="1:8" x14ac:dyDescent="0.25">
      <c r="A380" s="40">
        <v>2</v>
      </c>
      <c r="B380" s="40" t="s">
        <v>183</v>
      </c>
      <c r="C380" s="40">
        <v>2.4</v>
      </c>
      <c r="D380" s="80" t="str">
        <f>CONCATENATE(B380," ",C380)</f>
        <v>PLAN 2.4</v>
      </c>
      <c r="E380" s="51"/>
      <c r="F380" s="40"/>
      <c r="G380" s="40"/>
      <c r="H380" s="40"/>
    </row>
    <row r="381" spans="1:8" x14ac:dyDescent="0.25">
      <c r="A381" s="40">
        <v>2</v>
      </c>
      <c r="B381" s="40" t="s">
        <v>183</v>
      </c>
      <c r="C381" s="40">
        <v>2.5</v>
      </c>
      <c r="D381" s="80" t="str">
        <f>CONCATENATE(B381," ",C381)</f>
        <v>PLAN 2.5</v>
      </c>
      <c r="E381" s="51"/>
      <c r="F381" s="40"/>
      <c r="G381" s="40"/>
      <c r="H381" s="40"/>
    </row>
    <row r="382" spans="1:8" x14ac:dyDescent="0.25">
      <c r="A382" s="40">
        <v>2</v>
      </c>
      <c r="B382" s="40" t="s">
        <v>183</v>
      </c>
      <c r="C382" s="40">
        <v>2.6</v>
      </c>
      <c r="D382" s="80" t="str">
        <f>CONCATENATE(B382," ",C382)</f>
        <v>PLAN 2.6</v>
      </c>
      <c r="E382" s="51"/>
      <c r="F382" s="40"/>
      <c r="G382" s="40"/>
      <c r="H382" s="40"/>
    </row>
    <row r="383" spans="1:8" x14ac:dyDescent="0.25">
      <c r="A383" s="40">
        <v>2</v>
      </c>
      <c r="B383" s="40" t="s">
        <v>183</v>
      </c>
      <c r="C383" s="40">
        <v>2.7</v>
      </c>
      <c r="D383" s="80" t="str">
        <f>CONCATENATE(B383," ",C383)</f>
        <v>PLAN 2.7</v>
      </c>
      <c r="E383" s="51"/>
      <c r="F383" s="40"/>
      <c r="G383" s="40"/>
      <c r="H383" s="40"/>
    </row>
    <row r="384" spans="1:8" x14ac:dyDescent="0.25">
      <c r="A384" s="40">
        <v>2</v>
      </c>
      <c r="B384" s="40" t="s">
        <v>183</v>
      </c>
      <c r="C384" s="40">
        <v>2.8</v>
      </c>
      <c r="D384" s="80" t="str">
        <f>CONCATENATE(B384," ",C384)</f>
        <v>PLAN 2.8</v>
      </c>
      <c r="E384" s="51"/>
      <c r="F384" s="40"/>
      <c r="G384" s="40"/>
      <c r="H384" s="40"/>
    </row>
    <row r="385" spans="1:8" x14ac:dyDescent="0.25">
      <c r="A385" s="40">
        <v>3</v>
      </c>
      <c r="B385" s="40" t="s">
        <v>183</v>
      </c>
      <c r="C385" s="40">
        <v>3.1</v>
      </c>
      <c r="D385" s="80" t="str">
        <f>CONCATENATE(B385," ",C385)</f>
        <v>PLAN 3.1</v>
      </c>
      <c r="E385" s="51"/>
      <c r="F385" s="40"/>
      <c r="G385" s="40"/>
      <c r="H385" s="40"/>
    </row>
    <row r="386" spans="1:8" x14ac:dyDescent="0.25">
      <c r="A386" s="40">
        <v>3</v>
      </c>
      <c r="B386" s="40" t="s">
        <v>183</v>
      </c>
      <c r="C386" s="40">
        <v>3.2</v>
      </c>
      <c r="D386" s="80" t="str">
        <f>CONCATENATE(B386," ",C386)</f>
        <v>PLAN 3.2</v>
      </c>
      <c r="E386" s="51"/>
      <c r="F386" s="40"/>
      <c r="G386" s="40"/>
      <c r="H386" s="40"/>
    </row>
    <row r="387" spans="1:8" x14ac:dyDescent="0.25">
      <c r="A387" s="40">
        <v>3</v>
      </c>
      <c r="B387" s="40" t="s">
        <v>183</v>
      </c>
      <c r="C387" s="40">
        <v>3.3</v>
      </c>
      <c r="D387" s="80" t="str">
        <f>CONCATENATE(B387," ",C387)</f>
        <v>PLAN 3.3</v>
      </c>
      <c r="E387" s="51"/>
      <c r="F387" s="40"/>
      <c r="G387" s="40"/>
      <c r="H387" s="40"/>
    </row>
    <row r="388" spans="1:8" x14ac:dyDescent="0.25">
      <c r="A388" s="40">
        <v>4</v>
      </c>
      <c r="B388" s="40" t="s">
        <v>183</v>
      </c>
      <c r="C388" s="40">
        <v>4.0999999999999996</v>
      </c>
      <c r="D388" s="80" t="str">
        <f>CONCATENATE(B388," ",C388)</f>
        <v>PLAN 4.1</v>
      </c>
      <c r="E388" s="51"/>
      <c r="F388" s="40"/>
      <c r="G388" s="40"/>
      <c r="H388" s="40"/>
    </row>
    <row r="389" spans="1:8" x14ac:dyDescent="0.25">
      <c r="A389" s="40">
        <v>2</v>
      </c>
      <c r="B389" s="40" t="s">
        <v>223</v>
      </c>
      <c r="C389" s="40">
        <v>2.2999999999999998</v>
      </c>
      <c r="D389" s="80" t="str">
        <f>CONCATENATE(B389," ",C389)</f>
        <v>PQA 2.3</v>
      </c>
      <c r="E389" s="51"/>
      <c r="F389" s="40"/>
      <c r="G389" s="40"/>
      <c r="H389" s="40"/>
    </row>
    <row r="390" spans="1:8" x14ac:dyDescent="0.25">
      <c r="A390" s="40">
        <v>2</v>
      </c>
      <c r="B390" s="40" t="s">
        <v>223</v>
      </c>
      <c r="C390" s="40">
        <v>2.4</v>
      </c>
      <c r="D390" s="80" t="str">
        <f>CONCATENATE(B390," ",C390)</f>
        <v>PQA 2.4</v>
      </c>
      <c r="E390" s="51"/>
      <c r="F390" s="40"/>
      <c r="G390" s="40"/>
      <c r="H390" s="40"/>
    </row>
    <row r="391" spans="1:8" x14ac:dyDescent="0.25">
      <c r="A391" s="40">
        <v>3</v>
      </c>
      <c r="B391" s="40" t="s">
        <v>223</v>
      </c>
      <c r="C391" s="40">
        <v>3.1</v>
      </c>
      <c r="D391" s="80" t="str">
        <f>CONCATENATE(B391," ",C391)</f>
        <v>PQA 3.1</v>
      </c>
      <c r="E391" s="51"/>
      <c r="F391" s="40"/>
      <c r="G391" s="40"/>
      <c r="H391" s="40"/>
    </row>
    <row r="392" spans="1:8" x14ac:dyDescent="0.25">
      <c r="A392" s="40">
        <v>3</v>
      </c>
      <c r="B392" s="40" t="s">
        <v>176</v>
      </c>
      <c r="C392" s="40">
        <v>3.1</v>
      </c>
      <c r="D392" s="80" t="str">
        <f>CONCATENATE(B392," ",C392)</f>
        <v>PR 3.1</v>
      </c>
      <c r="E392" s="51"/>
      <c r="F392" s="40"/>
      <c r="G392" s="40"/>
      <c r="H392" s="40"/>
    </row>
    <row r="393" spans="1:8" x14ac:dyDescent="0.25">
      <c r="A393" s="40">
        <v>1</v>
      </c>
      <c r="B393" s="40" t="s">
        <v>241</v>
      </c>
      <c r="C393" s="40">
        <v>1.1000000000000001</v>
      </c>
      <c r="D393" s="80" t="str">
        <f>CONCATENATE(B393," ",C393)</f>
        <v>RDM 1.1</v>
      </c>
      <c r="E393" s="51"/>
      <c r="F393" s="40"/>
      <c r="G393" s="40"/>
      <c r="H393" s="40"/>
    </row>
    <row r="394" spans="1:8" x14ac:dyDescent="0.25">
      <c r="A394" s="40">
        <v>2</v>
      </c>
      <c r="B394" s="40" t="s">
        <v>241</v>
      </c>
      <c r="C394" s="40">
        <v>2.1</v>
      </c>
      <c r="D394" s="80" t="str">
        <f>CONCATENATE(B394," ",C394)</f>
        <v>RDM 2.1</v>
      </c>
      <c r="E394" s="51"/>
      <c r="F394" s="40"/>
      <c r="G394" s="40"/>
      <c r="H394" s="40"/>
    </row>
    <row r="395" spans="1:8" x14ac:dyDescent="0.25">
      <c r="A395" s="40">
        <v>2</v>
      </c>
      <c r="B395" s="40" t="s">
        <v>241</v>
      </c>
      <c r="C395" s="40">
        <v>2.2000000000000002</v>
      </c>
      <c r="D395" s="80" t="str">
        <f>CONCATENATE(B395," ",C395)</f>
        <v>RDM 2.2</v>
      </c>
      <c r="E395" s="51"/>
      <c r="F395" s="40"/>
      <c r="G395" s="40"/>
      <c r="H395" s="40"/>
    </row>
    <row r="396" spans="1:8" x14ac:dyDescent="0.25">
      <c r="A396" s="40">
        <v>2</v>
      </c>
      <c r="B396" s="40" t="s">
        <v>241</v>
      </c>
      <c r="C396" s="40">
        <v>2.2999999999999998</v>
      </c>
      <c r="D396" s="80" t="str">
        <f>CONCATENATE(B396," ",C396)</f>
        <v>RDM 2.3</v>
      </c>
      <c r="E396" s="51"/>
      <c r="F396" s="40"/>
      <c r="G396" s="40"/>
      <c r="H396" s="40"/>
    </row>
    <row r="397" spans="1:8" x14ac:dyDescent="0.25">
      <c r="A397" s="40">
        <v>2</v>
      </c>
      <c r="B397" s="40" t="s">
        <v>241</v>
      </c>
      <c r="C397" s="40">
        <v>2.4</v>
      </c>
      <c r="D397" s="80" t="str">
        <f>CONCATENATE(B397," ",C397)</f>
        <v>RDM 2.4</v>
      </c>
      <c r="E397" s="51"/>
      <c r="F397" s="40"/>
      <c r="G397" s="40"/>
      <c r="H397" s="40"/>
    </row>
    <row r="398" spans="1:8" x14ac:dyDescent="0.25">
      <c r="A398" s="40">
        <v>2</v>
      </c>
      <c r="B398" s="40" t="s">
        <v>241</v>
      </c>
      <c r="C398" s="40">
        <v>2.5</v>
      </c>
      <c r="D398" s="80" t="str">
        <f>CONCATENATE(B398," ",C398)</f>
        <v>RDM 2.5</v>
      </c>
      <c r="E398" s="51"/>
      <c r="F398" s="40"/>
      <c r="G398" s="40"/>
      <c r="H398" s="40"/>
    </row>
    <row r="399" spans="1:8" x14ac:dyDescent="0.25">
      <c r="A399" s="40">
        <v>3</v>
      </c>
      <c r="B399" s="40" t="s">
        <v>241</v>
      </c>
      <c r="C399" s="40">
        <v>3.1</v>
      </c>
      <c r="D399" s="80" t="str">
        <f>CONCATENATE(B399," ",C399)</f>
        <v>RDM 3.1</v>
      </c>
      <c r="E399" s="51"/>
      <c r="F399" s="40"/>
      <c r="G399" s="40"/>
      <c r="H399" s="40"/>
    </row>
    <row r="400" spans="1:8" x14ac:dyDescent="0.25">
      <c r="A400" s="40">
        <v>3</v>
      </c>
      <c r="B400" s="40" t="s">
        <v>241</v>
      </c>
      <c r="C400" s="40">
        <v>3.3</v>
      </c>
      <c r="D400" s="80" t="str">
        <f>CONCATENATE(B400," ",C400)</f>
        <v>RDM 3.3</v>
      </c>
      <c r="E400" s="51"/>
      <c r="F400" s="40"/>
      <c r="G400" s="40"/>
      <c r="H400" s="40"/>
    </row>
    <row r="401" spans="1:8" x14ac:dyDescent="0.25">
      <c r="A401" s="40">
        <v>3</v>
      </c>
      <c r="B401" s="40" t="s">
        <v>241</v>
      </c>
      <c r="C401" s="40">
        <v>3.5</v>
      </c>
      <c r="D401" s="80" t="str">
        <f>CONCATENATE(B401," ",C401)</f>
        <v>RDM 3.5</v>
      </c>
      <c r="E401" s="51"/>
      <c r="F401" s="40"/>
      <c r="G401" s="40"/>
      <c r="H401" s="40"/>
    </row>
    <row r="402" spans="1:8" x14ac:dyDescent="0.25">
      <c r="A402" s="40">
        <v>3</v>
      </c>
      <c r="B402" s="40" t="s">
        <v>241</v>
      </c>
      <c r="C402" s="40">
        <v>3.7</v>
      </c>
      <c r="D402" s="80" t="str">
        <f>CONCATENATE(B402," ",C402)</f>
        <v>RDM 3.7</v>
      </c>
      <c r="E402" s="51"/>
      <c r="F402" s="40"/>
      <c r="G402" s="40"/>
      <c r="H402" s="40"/>
    </row>
    <row r="403" spans="1:8" x14ac:dyDescent="0.25">
      <c r="A403" s="40">
        <v>2</v>
      </c>
      <c r="B403" s="40" t="s">
        <v>255</v>
      </c>
      <c r="C403" s="40">
        <v>2.2000000000000002</v>
      </c>
      <c r="D403" s="80" t="str">
        <f>CONCATENATE(B403," ",C403)</f>
        <v>RSK 2.2</v>
      </c>
      <c r="E403" s="51"/>
      <c r="F403" s="40"/>
      <c r="G403" s="40"/>
      <c r="H403" s="40"/>
    </row>
    <row r="404" spans="1:8" x14ac:dyDescent="0.25">
      <c r="A404" s="40">
        <v>1</v>
      </c>
      <c r="B404" s="40" t="s">
        <v>279</v>
      </c>
      <c r="C404" s="40">
        <v>1.2</v>
      </c>
      <c r="D404" s="80" t="str">
        <f>CONCATENATE(B404," ",C404)</f>
        <v>SAM 1.2</v>
      </c>
      <c r="E404" s="51"/>
      <c r="F404" s="40"/>
      <c r="G404" s="40"/>
      <c r="H404" s="40"/>
    </row>
    <row r="405" spans="1:8" x14ac:dyDescent="0.25">
      <c r="A405" s="40">
        <v>1</v>
      </c>
      <c r="B405" s="40" t="s">
        <v>279</v>
      </c>
      <c r="C405" s="40">
        <v>1.3</v>
      </c>
      <c r="D405" s="80" t="str">
        <f>CONCATENATE(B405," ",C405)</f>
        <v>SAM 1.3</v>
      </c>
      <c r="E405" s="51"/>
      <c r="F405" s="40"/>
      <c r="G405" s="40"/>
      <c r="H405" s="40"/>
    </row>
    <row r="406" spans="1:8" x14ac:dyDescent="0.25">
      <c r="A406" s="40">
        <v>1</v>
      </c>
      <c r="B406" s="40" t="s">
        <v>279</v>
      </c>
      <c r="C406" s="40">
        <v>1.4</v>
      </c>
      <c r="D406" s="80" t="str">
        <f>CONCATENATE(B406," ",C406)</f>
        <v>SAM 1.4</v>
      </c>
      <c r="E406" s="51"/>
      <c r="F406" s="40"/>
      <c r="G406" s="40"/>
      <c r="H406" s="40"/>
    </row>
    <row r="407" spans="1:8" x14ac:dyDescent="0.25">
      <c r="A407" s="40">
        <v>2</v>
      </c>
      <c r="B407" s="40" t="s">
        <v>279</v>
      </c>
      <c r="C407" s="40">
        <v>2.2999999999999998</v>
      </c>
      <c r="D407" s="80" t="str">
        <f>CONCATENATE(B407," ",C407)</f>
        <v>SAM 2.3</v>
      </c>
      <c r="E407" s="51"/>
      <c r="F407" s="40"/>
      <c r="G407" s="40"/>
      <c r="H407" s="40"/>
    </row>
    <row r="408" spans="1:8" x14ac:dyDescent="0.25">
      <c r="A408" s="40">
        <v>2</v>
      </c>
      <c r="B408" s="40" t="s">
        <v>279</v>
      </c>
      <c r="C408" s="40">
        <v>2.4</v>
      </c>
      <c r="D408" s="80" t="str">
        <f>CONCATENATE(B408," ",C408)</f>
        <v>SAM 2.4</v>
      </c>
      <c r="E408" s="51"/>
      <c r="F408" s="40"/>
      <c r="G408" s="40"/>
      <c r="H408" s="40"/>
    </row>
    <row r="409" spans="1:8" x14ac:dyDescent="0.25">
      <c r="A409" s="40">
        <v>2</v>
      </c>
      <c r="B409" s="40" t="s">
        <v>279</v>
      </c>
      <c r="C409" s="40">
        <v>2.5</v>
      </c>
      <c r="D409" s="80" t="str">
        <f>CONCATENATE(B409," ",C409)</f>
        <v>SAM 2.5</v>
      </c>
      <c r="E409" s="51"/>
      <c r="F409" s="40"/>
      <c r="G409" s="40"/>
      <c r="H409" s="40"/>
    </row>
    <row r="410" spans="1:8" x14ac:dyDescent="0.25">
      <c r="A410" s="40">
        <v>4</v>
      </c>
      <c r="B410" s="40" t="s">
        <v>279</v>
      </c>
      <c r="C410" s="40">
        <v>4.0999999999999996</v>
      </c>
      <c r="D410" s="80" t="str">
        <f>CONCATENATE(B410," ",C410)</f>
        <v>SAM 4.1</v>
      </c>
      <c r="E410" s="51"/>
      <c r="F410" s="40"/>
      <c r="G410" s="40"/>
      <c r="H410" s="40"/>
    </row>
    <row r="411" spans="1:8" x14ac:dyDescent="0.25">
      <c r="A411" s="40">
        <v>1</v>
      </c>
      <c r="B411" s="40" t="s">
        <v>264</v>
      </c>
      <c r="C411" s="40">
        <v>1.1000000000000001</v>
      </c>
      <c r="D411" s="80" t="str">
        <f>CONCATENATE(B411," ",C411)</f>
        <v>SDM 1.1</v>
      </c>
      <c r="E411" s="51"/>
      <c r="F411" s="40"/>
      <c r="G411" s="40"/>
      <c r="H411" s="40"/>
    </row>
    <row r="412" spans="1:8" x14ac:dyDescent="0.25">
      <c r="A412" s="40">
        <v>2</v>
      </c>
      <c r="B412" s="40" t="s">
        <v>264</v>
      </c>
      <c r="C412" s="40">
        <v>2.2000000000000002</v>
      </c>
      <c r="D412" s="80" t="str">
        <f>CONCATENATE(B412," ",C412)</f>
        <v>SDM 2.2</v>
      </c>
      <c r="E412" s="51"/>
      <c r="F412" s="40"/>
      <c r="G412" s="40"/>
      <c r="H412" s="40"/>
    </row>
    <row r="413" spans="1:8" x14ac:dyDescent="0.25">
      <c r="A413" s="40">
        <v>2</v>
      </c>
      <c r="B413" s="40" t="s">
        <v>264</v>
      </c>
      <c r="C413" s="40">
        <v>2.2999999999999998</v>
      </c>
      <c r="D413" s="80" t="str">
        <f>CONCATENATE(B413," ",C413)</f>
        <v>SDM 2.3</v>
      </c>
      <c r="E413" s="51"/>
      <c r="F413" s="40"/>
      <c r="G413" s="40"/>
      <c r="H413" s="40"/>
    </row>
    <row r="414" spans="1:8" x14ac:dyDescent="0.25">
      <c r="A414" s="40">
        <v>2</v>
      </c>
      <c r="B414" s="40" t="s">
        <v>264</v>
      </c>
      <c r="C414" s="40">
        <v>2.4</v>
      </c>
      <c r="D414" s="80" t="str">
        <f>CONCATENATE(B414," ",C414)</f>
        <v>SDM 2.4</v>
      </c>
      <c r="E414" s="51"/>
      <c r="F414" s="40"/>
      <c r="G414" s="40"/>
      <c r="H414" s="40"/>
    </row>
    <row r="415" spans="1:8" x14ac:dyDescent="0.25">
      <c r="A415" s="40">
        <v>2</v>
      </c>
      <c r="B415" s="40" t="s">
        <v>264</v>
      </c>
      <c r="C415" s="40">
        <v>2.5</v>
      </c>
      <c r="D415" s="80" t="str">
        <f>CONCATENATE(B415," ",C415)</f>
        <v>SDM 2.5</v>
      </c>
      <c r="E415" s="51"/>
      <c r="F415" s="40"/>
      <c r="G415" s="40"/>
      <c r="H415" s="40"/>
    </row>
    <row r="416" spans="1:8" x14ac:dyDescent="0.25">
      <c r="A416" s="40">
        <v>2</v>
      </c>
      <c r="B416" s="40" t="s">
        <v>264</v>
      </c>
      <c r="C416" s="40">
        <v>2.6</v>
      </c>
      <c r="D416" s="80" t="str">
        <f>CONCATENATE(B416," ",C416)</f>
        <v>SDM 2.6</v>
      </c>
      <c r="E416" s="51"/>
      <c r="F416" s="40"/>
      <c r="G416" s="40"/>
      <c r="H416" s="40"/>
    </row>
    <row r="417" spans="1:8" x14ac:dyDescent="0.25">
      <c r="A417" s="40">
        <v>3</v>
      </c>
      <c r="B417" s="40" t="s">
        <v>264</v>
      </c>
      <c r="C417" s="40">
        <v>3.1</v>
      </c>
      <c r="D417" s="80" t="str">
        <f>CONCATENATE(B417," ",C417)</f>
        <v>SDM 3.1</v>
      </c>
      <c r="E417" s="51"/>
      <c r="F417" s="40"/>
      <c r="G417" s="40"/>
      <c r="H417" s="40"/>
    </row>
    <row r="418" spans="1:8" x14ac:dyDescent="0.25">
      <c r="A418" s="40">
        <v>1</v>
      </c>
      <c r="B418" s="40" t="s">
        <v>273</v>
      </c>
      <c r="C418" s="40">
        <v>1.1000000000000001</v>
      </c>
      <c r="D418" s="80" t="str">
        <f>CONCATENATE(B418," ",C418)</f>
        <v>STSM 1.1</v>
      </c>
      <c r="E418" s="51"/>
      <c r="F418" s="40"/>
      <c r="G418" s="40"/>
      <c r="H418" s="40"/>
    </row>
    <row r="419" spans="1:8" x14ac:dyDescent="0.25">
      <c r="A419" s="40">
        <v>2</v>
      </c>
      <c r="B419" s="40" t="s">
        <v>273</v>
      </c>
      <c r="C419" s="40">
        <v>2.1</v>
      </c>
      <c r="D419" s="80" t="str">
        <f>CONCATENATE(B419," ",C419)</f>
        <v>STSM 2.1</v>
      </c>
      <c r="E419" s="51"/>
      <c r="F419" s="40"/>
      <c r="G419" s="40"/>
      <c r="H419" s="40"/>
    </row>
    <row r="420" spans="1:8" x14ac:dyDescent="0.25">
      <c r="A420" s="40">
        <v>2</v>
      </c>
      <c r="B420" s="40" t="s">
        <v>273</v>
      </c>
      <c r="C420" s="40">
        <v>2.2000000000000002</v>
      </c>
      <c r="D420" s="80" t="str">
        <f>CONCATENATE(B420," ",C420)</f>
        <v>STSM 2.2</v>
      </c>
      <c r="E420" s="51"/>
      <c r="F420" s="40"/>
      <c r="G420" s="40"/>
      <c r="H420" s="40"/>
    </row>
    <row r="421" spans="1:8" x14ac:dyDescent="0.25">
      <c r="A421" s="40">
        <v>2</v>
      </c>
      <c r="B421" s="40" t="s">
        <v>273</v>
      </c>
      <c r="C421" s="40">
        <v>2.2999999999999998</v>
      </c>
      <c r="D421" s="80" t="str">
        <f>CONCATENATE(B421," ",C421)</f>
        <v>STSM 2.3</v>
      </c>
      <c r="E421" s="51"/>
      <c r="F421" s="40"/>
      <c r="G421" s="40"/>
      <c r="H421" s="40"/>
    </row>
    <row r="422" spans="1:8" x14ac:dyDescent="0.25">
      <c r="A422" s="40">
        <v>3</v>
      </c>
      <c r="B422" s="40" t="s">
        <v>273</v>
      </c>
      <c r="C422" s="40">
        <v>3.1</v>
      </c>
      <c r="D422" s="80" t="str">
        <f>CONCATENATE(B422," ",C422)</f>
        <v>STSM 3.1</v>
      </c>
      <c r="E422" s="51"/>
      <c r="F422" s="40"/>
      <c r="G422" s="40"/>
      <c r="H422" s="40"/>
    </row>
    <row r="423" spans="1:8" x14ac:dyDescent="0.25">
      <c r="A423" s="40">
        <v>1</v>
      </c>
      <c r="B423" s="40" t="s">
        <v>292</v>
      </c>
      <c r="C423" s="40">
        <v>1.1000000000000001</v>
      </c>
      <c r="D423" s="80" t="str">
        <f>CONCATENATE(B423," ",C423)</f>
        <v>TS 1.1</v>
      </c>
      <c r="E423" s="51"/>
      <c r="F423" s="40"/>
      <c r="G423" s="40"/>
      <c r="H423" s="40"/>
    </row>
    <row r="424" spans="1:8" x14ac:dyDescent="0.25">
      <c r="A424" s="40">
        <v>1</v>
      </c>
      <c r="B424" s="40" t="s">
        <v>292</v>
      </c>
      <c r="C424" s="40">
        <v>1.1000000000000001</v>
      </c>
      <c r="D424" s="80" t="str">
        <f>CONCATENATE(B424," ",C424)</f>
        <v>TS 1.1</v>
      </c>
      <c r="E424" s="51"/>
      <c r="F424" s="40"/>
      <c r="G424" s="40"/>
      <c r="H424" s="40"/>
    </row>
    <row r="425" spans="1:8" x14ac:dyDescent="0.25">
      <c r="A425" s="40">
        <v>2</v>
      </c>
      <c r="B425" s="40" t="s">
        <v>292</v>
      </c>
      <c r="C425" s="40">
        <v>2.1</v>
      </c>
      <c r="D425" s="80" t="str">
        <f>CONCATENATE(B425," ",C425)</f>
        <v>TS 2.1</v>
      </c>
      <c r="E425" s="51"/>
      <c r="F425" s="40"/>
      <c r="G425" s="40"/>
      <c r="H425" s="40"/>
    </row>
    <row r="426" spans="1:8" x14ac:dyDescent="0.25">
      <c r="A426" s="40">
        <v>2</v>
      </c>
      <c r="B426" s="40" t="s">
        <v>292</v>
      </c>
      <c r="C426" s="40">
        <v>2.2000000000000002</v>
      </c>
      <c r="D426" s="80" t="str">
        <f>CONCATENATE(B426," ",C426)</f>
        <v>TS 2.2</v>
      </c>
      <c r="E426" s="51"/>
      <c r="F426" s="40"/>
      <c r="G426" s="40"/>
      <c r="H426" s="40"/>
    </row>
    <row r="427" spans="1:8" x14ac:dyDescent="0.25">
      <c r="A427" s="40">
        <v>3</v>
      </c>
      <c r="B427" s="40" t="s">
        <v>292</v>
      </c>
      <c r="C427" s="40">
        <v>3.1</v>
      </c>
      <c r="D427" s="80" t="str">
        <f>CONCATENATE(B427," ",C427)</f>
        <v>TS 3.1</v>
      </c>
      <c r="E427" s="51"/>
      <c r="F427" s="40"/>
      <c r="G427" s="40"/>
      <c r="H427" s="40"/>
    </row>
    <row r="428" spans="1:8" x14ac:dyDescent="0.25">
      <c r="A428" s="39">
        <v>3</v>
      </c>
      <c r="B428" s="39" t="s">
        <v>292</v>
      </c>
      <c r="C428" s="39">
        <v>3.1</v>
      </c>
      <c r="D428" s="80" t="str">
        <f>CONCATENATE(B428," ",C428)</f>
        <v>TS 3.1</v>
      </c>
      <c r="E428" s="51"/>
      <c r="F428" s="40"/>
      <c r="G428" s="40"/>
      <c r="H428" s="40"/>
    </row>
    <row r="429" spans="1:8" x14ac:dyDescent="0.25">
      <c r="A429" s="40">
        <v>3</v>
      </c>
      <c r="B429" s="40" t="s">
        <v>292</v>
      </c>
      <c r="C429" s="40">
        <v>3.3</v>
      </c>
      <c r="D429" s="80" t="str">
        <f>CONCATENATE(B429," ",C429)</f>
        <v>TS 3.3</v>
      </c>
      <c r="E429" s="51"/>
      <c r="F429" s="40"/>
      <c r="G429" s="40"/>
      <c r="H429" s="40"/>
    </row>
    <row r="430" spans="1:8" x14ac:dyDescent="0.25">
      <c r="A430" s="39">
        <v>3</v>
      </c>
      <c r="B430" s="39" t="s">
        <v>292</v>
      </c>
      <c r="C430" s="39">
        <v>3.6</v>
      </c>
      <c r="D430" s="80" t="str">
        <f>CONCATENATE(B430," ",C430)</f>
        <v>TS 3.6</v>
      </c>
      <c r="E430" s="51"/>
      <c r="F430" s="40"/>
      <c r="G430" s="40"/>
      <c r="H430" s="40"/>
    </row>
    <row r="431" spans="1:8" x14ac:dyDescent="0.25">
      <c r="A431" s="40">
        <v>1</v>
      </c>
      <c r="B431" s="40" t="s">
        <v>305</v>
      </c>
      <c r="C431" s="40">
        <v>1.1000000000000001</v>
      </c>
      <c r="D431" s="80" t="str">
        <f>CONCATENATE(B431," ",C431)</f>
        <v>VV 1.1</v>
      </c>
      <c r="E431" s="51"/>
      <c r="F431" s="40"/>
      <c r="G431" s="40"/>
      <c r="H431" s="40"/>
    </row>
    <row r="432" spans="1:8" x14ac:dyDescent="0.25">
      <c r="A432" s="40">
        <v>1</v>
      </c>
      <c r="B432" s="40" t="s">
        <v>305</v>
      </c>
      <c r="C432" s="40">
        <v>1.2</v>
      </c>
      <c r="D432" s="80" t="str">
        <f>CONCATENATE(B432," ",C432)</f>
        <v>VV 1.2</v>
      </c>
      <c r="E432" s="51"/>
      <c r="F432" s="40"/>
      <c r="G432" s="40"/>
      <c r="H432" s="40"/>
    </row>
    <row r="433" spans="1:8" x14ac:dyDescent="0.25">
      <c r="A433" s="40">
        <v>1</v>
      </c>
      <c r="B433" s="40" t="s">
        <v>305</v>
      </c>
      <c r="C433" s="40">
        <v>1.2</v>
      </c>
      <c r="D433" s="80" t="str">
        <f>CONCATENATE(B433," ",C433)</f>
        <v>VV 1.2</v>
      </c>
      <c r="E433" s="51"/>
      <c r="F433" s="40"/>
      <c r="G433" s="40"/>
      <c r="H433" s="40"/>
    </row>
    <row r="434" spans="1:8" x14ac:dyDescent="0.25">
      <c r="A434" s="40">
        <v>2</v>
      </c>
      <c r="B434" s="40" t="s">
        <v>305</v>
      </c>
      <c r="C434" s="40">
        <v>2.2999999999999998</v>
      </c>
      <c r="D434" s="80" t="str">
        <f>CONCATENATE(B434," ",C434)</f>
        <v>VV 2.3</v>
      </c>
      <c r="E434" s="51"/>
      <c r="F434" s="40"/>
      <c r="G434" s="40"/>
      <c r="H434" s="40"/>
    </row>
    <row r="435" spans="1:8" x14ac:dyDescent="0.25">
      <c r="A435" s="40">
        <v>1</v>
      </c>
      <c r="B435" s="40" t="s">
        <v>313</v>
      </c>
      <c r="C435" s="40">
        <v>1.1000000000000001</v>
      </c>
      <c r="D435" s="80" t="str">
        <f>CONCATENATE(B435," ",C435)</f>
        <v>WE 1.1</v>
      </c>
      <c r="E435" s="51"/>
      <c r="F435" s="40"/>
      <c r="G435" s="40"/>
      <c r="H435" s="40"/>
    </row>
    <row r="436" spans="1:8" x14ac:dyDescent="0.25">
      <c r="A436" s="40">
        <v>2</v>
      </c>
      <c r="B436" s="40" t="s">
        <v>313</v>
      </c>
      <c r="C436" s="40">
        <v>2.1</v>
      </c>
      <c r="D436" s="80" t="str">
        <f>CONCATENATE(B436," ",C436)</f>
        <v>WE 2.1</v>
      </c>
      <c r="E436" s="51"/>
      <c r="F436" s="40"/>
      <c r="G436" s="40"/>
      <c r="H436" s="40"/>
    </row>
    <row r="437" spans="1:8" x14ac:dyDescent="0.25">
      <c r="A437" s="40">
        <v>2</v>
      </c>
      <c r="B437" s="40" t="s">
        <v>313</v>
      </c>
      <c r="C437" s="40">
        <v>2.2000000000000002</v>
      </c>
      <c r="D437" s="80" t="str">
        <f>CONCATENATE(B437," ",C437)</f>
        <v>WE 2.2</v>
      </c>
      <c r="E437" s="51"/>
      <c r="F437" s="40"/>
      <c r="G437" s="40"/>
      <c r="H437" s="40"/>
    </row>
    <row r="438" spans="1:8" x14ac:dyDescent="0.25">
      <c r="A438" s="40">
        <v>2</v>
      </c>
      <c r="B438" s="40" t="s">
        <v>313</v>
      </c>
      <c r="C438" s="40">
        <v>2.2999999999999998</v>
      </c>
      <c r="D438" s="80" t="str">
        <f>CONCATENATE(B438," ",C438)</f>
        <v>WE 2.3</v>
      </c>
      <c r="E438" s="51"/>
      <c r="F438" s="40"/>
      <c r="G438" s="40"/>
      <c r="H438" s="40"/>
    </row>
    <row r="439" spans="1:8" x14ac:dyDescent="0.25">
      <c r="A439" s="40">
        <v>3</v>
      </c>
      <c r="B439" s="40" t="s">
        <v>313</v>
      </c>
      <c r="C439" s="40">
        <v>3.1</v>
      </c>
      <c r="D439" s="80" t="str">
        <f>CONCATENATE(B439," ",C439)</f>
        <v>WE 3.1</v>
      </c>
      <c r="E439" s="51"/>
      <c r="F439" s="40"/>
      <c r="G439" s="40"/>
      <c r="H439" s="40"/>
    </row>
    <row r="440" spans="1:8" x14ac:dyDescent="0.25">
      <c r="A440" s="40">
        <v>3</v>
      </c>
      <c r="B440" s="40" t="s">
        <v>313</v>
      </c>
      <c r="C440" s="40">
        <v>3.2</v>
      </c>
      <c r="D440" s="80" t="str">
        <f>CONCATENATE(B440," ",C440)</f>
        <v>WE 3.2</v>
      </c>
      <c r="E440" s="51"/>
      <c r="F440" s="40"/>
      <c r="G440" s="40"/>
      <c r="H440" s="40"/>
    </row>
    <row r="441" spans="1:8" x14ac:dyDescent="0.25">
      <c r="A441" s="40">
        <v>3</v>
      </c>
      <c r="B441" s="40" t="s">
        <v>313</v>
      </c>
      <c r="C441" s="40">
        <v>3.3</v>
      </c>
      <c r="D441" s="80" t="str">
        <f>CONCATENATE(B441," ",C441)</f>
        <v>WE 3.3</v>
      </c>
      <c r="E441" s="51"/>
      <c r="F441" s="40"/>
      <c r="G441" s="40"/>
      <c r="H441" s="40"/>
    </row>
  </sheetData>
  <autoFilter ref="A2:H297" xr:uid="{A2406A30-9FBB-4197-B2BD-8D6EB72D15D3}">
    <sortState xmlns:xlrd2="http://schemas.microsoft.com/office/spreadsheetml/2017/richdata2" ref="A3:H441">
      <sortCondition descending="1" ref="E2:E297"/>
    </sortState>
  </autoFilter>
  <mergeCells count="9">
    <mergeCell ref="AI1:AL2"/>
    <mergeCell ref="AN1:AQ2"/>
    <mergeCell ref="Y2:AC2"/>
    <mergeCell ref="Y1:AG1"/>
    <mergeCell ref="AD2:AG2"/>
    <mergeCell ref="A1:D1"/>
    <mergeCell ref="F1:H1"/>
    <mergeCell ref="M1:S2"/>
    <mergeCell ref="U1:W2"/>
  </mergeCells>
  <conditionalFormatting sqref="E1:E1048576">
    <cfRule type="cellIs" dxfId="8" priority="1" operator="equal">
      <formula>"Adaptable"</formula>
    </cfRule>
    <cfRule type="cellIs" dxfId="7" priority="2" operator="equal">
      <formula>"Applicable"</formula>
    </cfRule>
    <cfRule type="cellIs" dxfId="6" priority="3" operator="equal">
      <formula>"Equivalent"</formula>
    </cfRule>
  </conditionalFormatting>
  <dataValidations count="1">
    <dataValidation type="list" allowBlank="1" showInputMessage="1" showErrorMessage="1" sqref="E3:E441" xr:uid="{2A7AC5D4-5646-4CAC-9B13-650F581B10B9}">
      <formula1>$M$3:$M$5</formula1>
    </dataValidation>
  </dataValidation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Introduction</vt:lpstr>
      <vt:lpstr>Methodology</vt:lpstr>
      <vt:lpstr>Template</vt:lpstr>
      <vt:lpstr>Unmapped CMMI</vt:lpstr>
      <vt:lpstr>CMMI v3.0</vt:lpstr>
      <vt:lpstr>NIST 800-218</vt:lpstr>
      <vt:lpstr>CMMI-to-NIST</vt:lpstr>
      <vt:lpstr>Summary (Equivalent)</vt:lpstr>
      <vt:lpstr>Summary (Applicable)</vt:lpstr>
      <vt:lpstr>Summary (Adaptable)</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Raymundo Romero Arenas</dc:creator>
  <cp:lastModifiedBy>Raymundo Romero Arenas</cp:lastModifiedBy>
  <dcterms:created xsi:type="dcterms:W3CDTF">2024-10-11T04:58:02Z</dcterms:created>
  <dcterms:modified xsi:type="dcterms:W3CDTF">2024-10-31T06:21:19Z</dcterms:modified>
</cp:coreProperties>
</file>